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85" activeTab="0"/>
  </bookViews>
  <sheets>
    <sheet name="Доходы" sheetId="1" r:id="rId1"/>
  </sheets>
  <definedNames>
    <definedName name="_xlnm.Print_Titles" localSheetId="0">'Доходы'!$9:$9</definedName>
    <definedName name="_xlnm.Print_Area" localSheetId="0">'Доходы'!$A$1:$C$375</definedName>
  </definedNames>
  <calcPr fullCalcOnLoad="1"/>
</workbook>
</file>

<file path=xl/sharedStrings.xml><?xml version="1.0" encoding="utf-8"?>
<sst xmlns="http://schemas.openxmlformats.org/spreadsheetml/2006/main" count="739" uniqueCount="704">
  <si>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</si>
  <si>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Минимальный налог, зачисляемый в бюджеты субъектов Российской Федерации (прочие поступления)</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</si>
  <si>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</si>
  <si>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</si>
  <si>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</si>
  <si>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(прочие поступления)</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</si>
  <si>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</si>
  <si>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</si>
  <si>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</si>
  <si>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зачисляемый в бюджеты городских округов(сумма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</si>
  <si>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</si>
  <si>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 xml:space="preserve">            Налог, взимаемый в связи с применением патентной системы налогообложения, зачисляемый в бюджеты городских округов (Прочие поступления)</t>
  </si>
  <si>
    <t xml:space="preserve">            Прочие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</si>
  <si>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440 2024999904 0489 150</t>
  </si>
  <si>
    <t>440 2024999904 0441 150</t>
  </si>
  <si>
    <t xml:space="preserve">            Прочие межбюджетные трансферты, передаваемые бюджетам городских округов на стимулирование муниципальных образований Калужской области - победителей регионального этапа конкурса</t>
  </si>
  <si>
    <t>442 2024555004 0000 150</t>
  </si>
  <si>
    <t>440 2024999904 0440 150</t>
  </si>
  <si>
    <t>000 2024999904 0000 150</t>
  </si>
  <si>
    <t>000 2024999900 0000 150</t>
  </si>
  <si>
    <t xml:space="preserve">            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</si>
  <si>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000 2024555000 0000 150</t>
  </si>
  <si>
    <t>440 2024539304 0000 150</t>
  </si>
  <si>
    <t xml:space="preserve">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</si>
  <si>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000 2024000000 0000 150</t>
  </si>
  <si>
    <t>440 2023593004 0000 150</t>
  </si>
  <si>
    <t xml:space="preserve"> 000 2023593000 0000 150</t>
  </si>
  <si>
    <t>847 2023546204 0000 150</t>
  </si>
  <si>
    <t xml:space="preserve"> 000 2023546200 0000 150</t>
  </si>
  <si>
    <t>847 2023538004 0000 150</t>
  </si>
  <si>
    <t xml:space="preserve"> 000 2023538000 0000 150</t>
  </si>
  <si>
    <t>847 2023527004 0000 150</t>
  </si>
  <si>
    <t xml:space="preserve">            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</si>
  <si>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000 2023527000 0000 150</t>
  </si>
  <si>
    <t>847 2023557304 0000 150</t>
  </si>
  <si>
    <t>000 2024539300 0000 150</t>
  </si>
  <si>
    <t>000 2023557300 0000 150</t>
  </si>
  <si>
    <t xml:space="preserve">            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</si>
  <si>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847 2023525004 0000 150</t>
  </si>
  <si>
    <t xml:space="preserve"> 000 2023525000 0000 150</t>
  </si>
  <si>
    <t>847 2023522004 0000 150</t>
  </si>
  <si>
    <t xml:space="preserve"> 000 2023522000 0000 150</t>
  </si>
  <si>
    <t>847 2023513704 0000 150</t>
  </si>
  <si>
    <t xml:space="preserve"> 000 2023513700 0000 150</t>
  </si>
  <si>
    <t>847 2023508404 0000 150</t>
  </si>
  <si>
    <t xml:space="preserve"> 000 2023508400 0000 150</t>
  </si>
  <si>
    <t>849 2023002904 0000 150</t>
  </si>
  <si>
    <t xml:space="preserve"> 000 2023002900 0000 150</t>
  </si>
  <si>
    <t>849 2023002404 0335 150</t>
  </si>
  <si>
    <t>849 2023002404 0318 150</t>
  </si>
  <si>
    <t>849 2023002404 0313 150</t>
  </si>
  <si>
    <t>847 2023002404 0345 150</t>
  </si>
  <si>
    <t>847 2023002404 0343 150</t>
  </si>
  <si>
    <t>847 2023002404 0342 150</t>
  </si>
  <si>
    <t>847 2023002404 0333 150</t>
  </si>
  <si>
    <t>847 2023002404 0317 150</t>
  </si>
  <si>
    <t>440 2023002404 0384 150</t>
  </si>
  <si>
    <t>440 2023002404 0314 150</t>
  </si>
  <si>
    <t xml:space="preserve"> 000 2023002404 0000 150</t>
  </si>
  <si>
    <t xml:space="preserve"> 000 2023002400 0000 150</t>
  </si>
  <si>
    <t>847 2023002204 0000 150</t>
  </si>
  <si>
    <t>000 2023002200 0000 150</t>
  </si>
  <si>
    <t>000 2023000000 0000 150</t>
  </si>
  <si>
    <t>849 2022999904 0303 150</t>
  </si>
  <si>
    <t xml:space="preserve">            Прочие субсидии бюджетам городских округов на создание современной образовательной среды, обеспечивающей качество общего образования</t>
  </si>
  <si>
    <t>849 2022999904 0293 150</t>
  </si>
  <si>
    <t>849 2022999904 0248 150</t>
  </si>
  <si>
    <t>442 2022999904 0266 150</t>
  </si>
  <si>
    <t>440 20229999040276 150</t>
  </si>
  <si>
    <t xml:space="preserve">            Прочие субсидии бюджетам городских округов на реализацию мероприятий подпрограммы "Совершенствование и развитие сети автомобильных дорог Калужской области"</t>
  </si>
  <si>
    <t>440 2022999904 0273 150</t>
  </si>
  <si>
    <t xml:space="preserve">            Прочие субсидии бюджетам городских округов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</si>
  <si>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440 2022999904 0257 150</t>
  </si>
  <si>
    <t xml:space="preserve">            Прочие 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областного бюджета)</t>
  </si>
  <si>
    <t>440 2022999904 0234 150</t>
  </si>
  <si>
    <t>440 2022999904 0230 150</t>
  </si>
  <si>
    <t>849 2022502704 0000 150</t>
  </si>
  <si>
    <t xml:space="preserve">            Субсидии бюджетам городских округов на реализацию мероприятий государственной программы Российской Федерации "Доступная среда"</t>
  </si>
  <si>
    <t>440 2022555504 0000 150</t>
  </si>
  <si>
    <t>000 2022555504 0000 150</t>
  </si>
  <si>
    <t>440 2022552504 0454 150</t>
  </si>
  <si>
    <t>000 2022552504 0000 150</t>
  </si>
  <si>
    <t>847 2022549704 0000 150</t>
  </si>
  <si>
    <t>840 2022551904 0000 150</t>
  </si>
  <si>
    <t>000 2022551904 0000 150</t>
  </si>
  <si>
    <t xml:space="preserve">            Субсидия бюджетам городских округов на поддержку отрасли культуры</t>
  </si>
  <si>
    <t>000 2022549704 0000 150</t>
  </si>
  <si>
    <t>440 2022523204 0000 150</t>
  </si>
  <si>
    <t>000 2022523204 0000 150</t>
  </si>
  <si>
    <t xml:space="preserve">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</si>
  <si>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440 2022515904 0000 150</t>
  </si>
  <si>
    <t xml:space="preserve">            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</si>
  <si>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000 2022502704 0000 150</t>
  </si>
  <si>
    <t>440 2022502104 0000 150</t>
  </si>
  <si>
    <t>000 2022502104 0000 150</t>
  </si>
  <si>
    <t xml:space="preserve">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</si>
  <si>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000 2022000000 0000 150</t>
  </si>
  <si>
    <t>442 2021500204 0000 150</t>
  </si>
  <si>
    <t xml:space="preserve"> 000 2021500204 0000 150</t>
  </si>
  <si>
    <t xml:space="preserve"> 000 2021500200 0000 150</t>
  </si>
  <si>
    <t>000 2021500000 0000 150</t>
  </si>
  <si>
    <t>849 1169004004 0000 140</t>
  </si>
  <si>
    <t>738 1169004004 0000 140</t>
  </si>
  <si>
    <t>182 1169004004 6000 140</t>
  </si>
  <si>
    <t>105 1169004004 0000 140</t>
  </si>
  <si>
    <t>756 1165000001 0000 140</t>
  </si>
  <si>
    <t>000 1165000001 0000 140</t>
  </si>
  <si>
    <t xml:space="preserve">            Денежные взыскания (штрафы) за нарушения правил перевозок пассажиров и багажа легковым такси</t>
  </si>
  <si>
    <t>756 1164300001 0000 140</t>
  </si>
  <si>
    <t xml:space="preserve">            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</si>
  <si>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099 1164300001 0000 140</t>
  </si>
  <si>
    <t>048 1164300001 6000 140</t>
  </si>
  <si>
    <t>440 1163703004 0000 140</t>
  </si>
  <si>
    <t>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</si>
  <si>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</si>
  <si>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758 1163502004 0000 140</t>
  </si>
  <si>
    <t xml:space="preserve">            Суммы по искам о возмещении вреда, причиненного окружающей среде, подлежащие зачислению в бюджеты городских округов</t>
  </si>
  <si>
    <t>440 1163304004 0002 140</t>
  </si>
  <si>
    <t>048 1162501001 6000 140</t>
  </si>
  <si>
    <t xml:space="preserve">            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РФ)</t>
  </si>
  <si>
    <t>000 1162501001 0000 140</t>
  </si>
  <si>
    <t xml:space="preserve">            Денежные взыскания (штрафы) за нарушение законодательства Российской Федерации о недрах </t>
  </si>
  <si>
    <t>182 1160305001 6000 140</t>
  </si>
  <si>
    <t xml:space="preserve">            Денежные взыскания (штрафы) за нарушение законодательства о налогах и сборах, предусмотренные статьей 129.6 Налогового кодекса Российской Федерации</t>
  </si>
  <si>
    <t>000 1160305001 0000 140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</si>
  <si>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</si>
  <si>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440 1140602404 0000 430</t>
  </si>
  <si>
    <t>000 1140602404 0000 430</t>
  </si>
  <si>
    <t>000 1140602000 0000 430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</si>
  <si>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</si>
  <si>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840 1130299404 0000 130</t>
  </si>
  <si>
    <t>182 1060603204 4000 110</t>
  </si>
  <si>
    <t xml:space="preserve">            Земельный налог с организаций, обладающих земельным участком, расположенным в границах городских округов (прочие поступления)</t>
  </si>
  <si>
    <t>182 1050301001 2100 110</t>
  </si>
  <si>
    <t xml:space="preserve">            Единый сельскохозяйственный налог(пени  по соответствующему платежу)</t>
  </si>
  <si>
    <t>182 1050102201 3000 110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</si>
  <si>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</si>
  <si>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182 1010205001 2100 110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</si>
  <si>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</si>
  <si>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182 1010205001 1000 110</t>
  </si>
  <si>
    <t>000 1010205001 0000 110</t>
  </si>
  <si>
    <t>182 1010201001 5000 110</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</si>
  <si>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</si>
  <si>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182 1010101202 2200 110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</si>
  <si>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</si>
  <si>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городских округов(федеральные государственные органы, Банк России, органы управления государственными внебюджетными фондами РФ)</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</si>
  <si>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</si>
  <si>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</si>
  <si>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</si>
  <si>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</si>
  <si>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 xml:space="preserve"> 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</si>
  <si>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</si>
  <si>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Субсидия бюджетам городских округов на поддержку отрасли культуры</t>
  </si>
  <si>
    <t xml:space="preserve">  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</si>
  <si>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Межбюджетные трансферты, передаваемые бюджетам городских округов за достижение показателей деятельности органов исполнительной власти субъектов Российской Федерации</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</si>
  <si>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</si>
  <si>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Прочие безвозмездные поступления в бюджеты городских округов </t>
  </si>
  <si>
    <t>440 2070405004 0000 150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</si>
  <si>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</si>
  <si>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</si>
  <si>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</si>
  <si>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выплату компенсации части родительской платы за присмотр и уход за ребенком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</si>
  <si>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</si>
  <si>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субвенций прошлых лет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финансовое обеспечение получения дошкольного образования в частных дошкольных образовательных организациях из бюджетов муниципальных образований)</t>
  </si>
  <si>
    <t>Наименование показателей бюджетной классификации</t>
  </si>
  <si>
    <t>Код классификации доходов бюджетов</t>
  </si>
  <si>
    <t>в том числе:</t>
  </si>
  <si>
    <t>182 1010101202 1000 110</t>
  </si>
  <si>
    <t>182 1010101202 2100 110</t>
  </si>
  <si>
    <t>182 1010101202 3000 110</t>
  </si>
  <si>
    <t>182 1010101202 4000 110</t>
  </si>
  <si>
    <t>182 1010101402 1000 110</t>
  </si>
  <si>
    <t>182 1010101402 2100 110</t>
  </si>
  <si>
    <t>000 1010200000 0000 110</t>
  </si>
  <si>
    <t>Исполнено</t>
  </si>
  <si>
    <t>000 1010201001 0000 110</t>
  </si>
  <si>
    <t>182 1010201001 1000 110</t>
  </si>
  <si>
    <t>182 1010201001 2100 110</t>
  </si>
  <si>
    <t>182 1010201001 3000 110</t>
  </si>
  <si>
    <t>182 1010201001 4000 110</t>
  </si>
  <si>
    <t>182 1010202001 1000 110</t>
  </si>
  <si>
    <t>182 1010202001 2100 110</t>
  </si>
  <si>
    <t>182 1010202001 3000 110</t>
  </si>
  <si>
    <t>182 1010203001 1000 110</t>
  </si>
  <si>
    <t>182 1010203001 2100 110</t>
  </si>
  <si>
    <t>182 1010203001 3000 110</t>
  </si>
  <si>
    <t>182 1010203001 4000 110</t>
  </si>
  <si>
    <t>182 1010204001 1000 110</t>
  </si>
  <si>
    <t>182 1010204001 4000 110</t>
  </si>
  <si>
    <t>000 1030000000 0000 000</t>
  </si>
  <si>
    <t>000 1050101001 0000 110</t>
  </si>
  <si>
    <t>000 1050000000 0000 000</t>
  </si>
  <si>
    <t>182 1050101101 1000 110</t>
  </si>
  <si>
    <t>182 1050101101 2100 110</t>
  </si>
  <si>
    <t>182 1050101101 3000 110</t>
  </si>
  <si>
    <t>182 1050101101 4000 110</t>
  </si>
  <si>
    <t>182 1050101201 1000 110</t>
  </si>
  <si>
    <t>182 1050101201 2100 110</t>
  </si>
  <si>
    <t>182 1050102101 1000 110</t>
  </si>
  <si>
    <t>182 1050102101 2100 110</t>
  </si>
  <si>
    <t>182 1050102101 3000 110</t>
  </si>
  <si>
    <t>182 1050102201 1000 110</t>
  </si>
  <si>
    <t>182 1050102201 2100 110</t>
  </si>
  <si>
    <t>182 1050105001 1000 110</t>
  </si>
  <si>
    <t>182 1050105001 2100 110</t>
  </si>
  <si>
    <t>182 1050105001 3000 110</t>
  </si>
  <si>
    <t>182 1050105001 4000 110</t>
  </si>
  <si>
    <t>182 1050301001 1000 110</t>
  </si>
  <si>
    <t>182 1050401002 1000 110</t>
  </si>
  <si>
    <t>182 1050401002 2100 110</t>
  </si>
  <si>
    <t>182 1050401002 4000 110</t>
  </si>
  <si>
    <t>000 1060000000 0000 000</t>
  </si>
  <si>
    <t>182 1060102004 1000 110</t>
  </si>
  <si>
    <t>182 1060102004 2100 110</t>
  </si>
  <si>
    <t>182 1060102004 4000 110</t>
  </si>
  <si>
    <t>182 1060201002 1000 110</t>
  </si>
  <si>
    <t>182 1060201002 2100 110</t>
  </si>
  <si>
    <t>182 1060201002 3000 110</t>
  </si>
  <si>
    <t>182 1060201002 4000 110</t>
  </si>
  <si>
    <t>182 1060202002 1000 110</t>
  </si>
  <si>
    <t>182 1060603204 1000 110</t>
  </si>
  <si>
    <t>182 1060603204 2100 110</t>
  </si>
  <si>
    <t>182 1060603204 3000 110</t>
  </si>
  <si>
    <t>182 1060604204 1000 110</t>
  </si>
  <si>
    <t>182 1060604204 2100 110</t>
  </si>
  <si>
    <t>000 1080000000 0000 000</t>
  </si>
  <si>
    <t>182 1080301001 1000 110</t>
  </si>
  <si>
    <t>440 1080715001 1000 110</t>
  </si>
  <si>
    <t>000 1090000000 0000 000</t>
  </si>
  <si>
    <t>182 1090405204 2100 110</t>
  </si>
  <si>
    <t>000 1110000000 0000 000</t>
  </si>
  <si>
    <t>000 1120000001 0000 000</t>
  </si>
  <si>
    <t>000 1120100001 0000 120</t>
  </si>
  <si>
    <t>048 1120101001 6000 120</t>
  </si>
  <si>
    <t>048 1120103001 6000 120</t>
  </si>
  <si>
    <t>048 1120104101 6000 120</t>
  </si>
  <si>
    <t>000 1130000000 0000 000</t>
  </si>
  <si>
    <t>440 1130199404 0001 130</t>
  </si>
  <si>
    <t>440 1130199404 0002 130</t>
  </si>
  <si>
    <t>440 1130199404 0003 130</t>
  </si>
  <si>
    <t>440 1130299404 0000 130</t>
  </si>
  <si>
    <t>847 1130299404 0000 130</t>
  </si>
  <si>
    <t>849 1130206404 0000 130</t>
  </si>
  <si>
    <t>849 1130299404 0000 130</t>
  </si>
  <si>
    <t>000 1140000000 0000 000</t>
  </si>
  <si>
    <t>000 1140200000 0000 000</t>
  </si>
  <si>
    <t>440 1140204304 0000 410</t>
  </si>
  <si>
    <t>000 1160000000 0000 000</t>
  </si>
  <si>
    <t>182 1160301001 6000 140</t>
  </si>
  <si>
    <t>182 1160303001 6000 140</t>
  </si>
  <si>
    <t>182 1160600001 6000 140</t>
  </si>
  <si>
    <t>141 1160801001 6000 140</t>
  </si>
  <si>
    <t>188 1160801001 6000 140</t>
  </si>
  <si>
    <t>000 1162100000 0000 140</t>
  </si>
  <si>
    <t>188 1162104004 6000 140</t>
  </si>
  <si>
    <t>048 1162505001 6000 140</t>
  </si>
  <si>
    <t xml:space="preserve">Исполнение доходов бюджета города Обнинска за 2019 год                                                     </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</si>
  <si>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реализацию мероприятий по присмотру и уходу за детьми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</si>
  <si>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прочих остатков субсидий прошлых лет на организацию отдыха и оздоровления детей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</si>
  <si>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оказание социальной помощи отдельным категориям граждан, находящимся в трудной жизненной ситуации,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</si>
  <si>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гражданам субсидий на оплату жилого помещения и коммунальных услуг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</si>
  <si>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формирование и содержание областных архивных фондов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</si>
  <si>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 проведение мероприятий по отлову и содержанию безнадзорных животных из бюджетов муниципальных образований)</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</si>
  <si>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</si>
  <si>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000 2193513704 0000 150</t>
  </si>
  <si>
    <t xml:space="preserve"> 000 2190000004 0000 150</t>
  </si>
  <si>
    <t>847 2193513704 0000 150</t>
  </si>
  <si>
    <t>000 2193525004 0000 150</t>
  </si>
  <si>
    <t>847 2193525004 0000 150</t>
  </si>
  <si>
    <t>000 2193538004 0000 150</t>
  </si>
  <si>
    <t>847 2193538004 0000 150</t>
  </si>
  <si>
    <t>000 2193546204 0000 150</t>
  </si>
  <si>
    <t>847 2193546204 0000 150</t>
  </si>
  <si>
    <t>000 2196001004 0000 150</t>
  </si>
  <si>
    <t>440 2196001004 6229 150</t>
  </si>
  <si>
    <t>440 2196001004 6380 150</t>
  </si>
  <si>
    <t>847 2196001004 6301 150</t>
  </si>
  <si>
    <t>847 2196001004 6304 150</t>
  </si>
  <si>
    <t>847 2196001004 6305 150</t>
  </si>
  <si>
    <t>847 2196001004 6306 150</t>
  </si>
  <si>
    <t>847 2196001004 6307 150</t>
  </si>
  <si>
    <t>849 2196001004 6248 150</t>
  </si>
  <si>
    <t>849 2196001004 6320 150</t>
  </si>
  <si>
    <t>849 2196001004 6325 150</t>
  </si>
  <si>
    <t>849 2196001004 6339 150</t>
  </si>
  <si>
    <t>849 2196001004 6341 150</t>
  </si>
  <si>
    <t>849 2196001004 6347 150</t>
  </si>
  <si>
    <t>849 2180401004 0000 150</t>
  </si>
  <si>
    <t>000 2180401004 0000 150</t>
  </si>
  <si>
    <t>000 2180400004 0000 150</t>
  </si>
  <si>
    <t>000 218000000 0000 150</t>
  </si>
  <si>
    <t>000 2070405004 0000 150</t>
  </si>
  <si>
    <t>000 2070400004 0000 150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</si>
  <si>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</si>
  <si>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</si>
  <si>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</si>
  <si>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</si>
  <si>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</si>
  <si>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000 1010204001 0000 110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</si>
  <si>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</si>
  <si>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НАЛОГИ НА ТОВАРЫ (РАБОТЫ, УСЛУГИ), РЕАЛИЗУЕМЫЕ НА ТЕРРИТОРИИ РОССИЙСКОЙ ФЕДЕРАЦИИ</t>
  </si>
  <si>
    <t xml:space="preserve">  Акцизы по подакцизным товарам(продукции), производимым на территории Российской Федерации</t>
  </si>
  <si>
    <t xml:space="preserve"> Прочие субсидии бюджетам городских округов </t>
  </si>
  <si>
    <t xml:space="preserve"> Прочие субсидии</t>
  </si>
  <si>
    <t>000 2022999904 0000 151</t>
  </si>
  <si>
    <t xml:space="preserve">              Субсидии бюджетам городских округов на реализацию мероприятий по обеспечению жильем молодых семей</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</si>
  <si>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</si>
  <si>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</si>
  <si>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городских округов на реализацию мероприятий по обеспечению жильем молодых семей</t>
  </si>
  <si>
    <t xml:space="preserve"> Субсидии бюджетам городских округов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</si>
  <si>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</si>
  <si>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</si>
  <si>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</si>
  <si>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местным бюджетам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</si>
  <si>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</si>
  <si>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в Калужской области граждан в соответствии с Федеральным законом "Об основах социального обслуживания граждан в Российской Федерации", Законом Калужской области "О регулировании отдельных правоотношений в сфере предоставления социальных услуг в Калужской области" (кроме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 их родителей или иных законных представителей, не исполняющих своих обязанностей по воспитанию, содержанию несовершеннолетних </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</si>
  <si>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</si>
  <si>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</si>
  <si>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</si>
  <si>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</si>
  <si>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на оплату жилищно-коммунальных услуг отдельным категориям граждан</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</si>
  <si>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</si>
  <si>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</si>
  <si>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Иные межбюджетные трансферты</t>
  </si>
  <si>
    <t xml:space="preserve">  Субвенции бюджетам городских округов на государственную регистрацию актов гражданского состояния</t>
  </si>
  <si>
    <t xml:space="preserve">             Субвенции бюджетам городских округов на государственную регистрацию актов гражданского состояния</t>
  </si>
  <si>
    <t xml:space="preserve"> Прочие межбюджетные трансферты, передаваемые бюджетам</t>
  </si>
  <si>
    <t xml:space="preserve"> Прочие межбюджетные трансферты, передаваемые бюджетам городских округов</t>
  </si>
  <si>
    <t xml:space="preserve"> ПРОЧИЕ БЕЗВОЗМЕЗДНЫЕ ПОСТУПЛЕНИЯ</t>
  </si>
  <si>
    <t xml:space="preserve">  Прочие безвозмездные постепления в бюджеты городских округов</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</si>
  <si>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</si>
  <si>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</si>
  <si>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бюджетными учреждениями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</si>
  <si>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</si>
  <si>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</si>
  <si>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</si>
  <si>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</si>
  <si>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финансового обеспечения получения дошкольного, начального общего, основного общего, среднего общего образования в частных общеобразовательных организациях, осуществляющих общеобразовательную деятельность по имеющим государственную аккредитацию основным общеобразовательным программам</t>
  </si>
  <si>
    <t xml:space="preserve">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</si>
  <si>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</si>
  <si>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</si>
  <si>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</si>
  <si>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</si>
  <si>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</si>
  <si>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</si>
  <si>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</si>
  <si>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Межбюджетные трансферты, передаваемые бюджетам городских округов на содействие достижению и (или)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t>
  </si>
  <si>
    <t xml:space="preserve">            Доходы бюджетов городских округов от возврата бюджетными учреждениями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</si>
  <si>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</si>
  <si>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</si>
  <si>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№81-ФЗ "О государственных пособиях гражданам, имеющим детей"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</si>
  <si>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</si>
  <si>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предоставления денежных выплат, пособий и компенсаций отдельным категориям граждан области в соответствии с региональным законодательством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</si>
  <si>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обеспечение социальных выплат, пособий, компенсаций детям, семьям с детьми из бюджетов муниципальных образований)</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</si>
  <si>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 (Возврат остатков субвенций прошлых лет на организацию исполнения переданных государственных полномочий из бюджетов муниципальных образований)</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</si>
  <si>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</si>
  <si>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000 1110502404 0000 120</t>
  </si>
  <si>
    <t xml:space="preserve">  Доходы от сдачи в аренду имущества, составляющего государственную (муниципальную) казну (за исключением земельных участков)</t>
  </si>
  <si>
    <t>000 1110507404 0000 120</t>
  </si>
  <si>
    <t>000 1110507000 0000 120</t>
  </si>
  <si>
    <t xml:space="preserve">  Доходы от сдачи в аренду имущества, составляющего казну городских округов (за исключением земельных участков)</t>
  </si>
  <si>
    <t xml:space="preserve">  Платежи от государственных и муниципальных унитарных предприятий</t>
  </si>
  <si>
    <t>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</si>
  <si>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</si>
  <si>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</si>
  <si>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</si>
  <si>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</si>
  <si>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</si>
  <si>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</si>
  <si>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</si>
  <si>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</si>
  <si>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</si>
  <si>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</si>
  <si>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</si>
  <si>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</si>
  <si>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t>
  </si>
  <si>
    <t>000 1120101001 0000 120</t>
  </si>
  <si>
    <t xml:space="preserve">  Плата за сбросы загрязняющих веществ в водные объекты </t>
  </si>
  <si>
    <t>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</si>
  <si>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</si>
  <si>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</si>
  <si>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</si>
  <si>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</si>
  <si>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</si>
  <si>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</si>
  <si>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ШТРАФЫ, САНКЦИИ, ВОЗМЕЩЕНИЕ УЩЕРБА</t>
  </si>
  <si>
    <t xml:space="preserve">  Денежные взыскания (штрафы) за нарушение законодательства о налогах и сборах</t>
  </si>
  <si>
    <t>000 1160300000 0000 140</t>
  </si>
  <si>
    <t xml:space="preserve">  Денежные взыскания (штрафы) за нарушение законодательства о налогах и сборах, предусмотренные статьями 116, 119.1,119.2, пунктами 1 и 2 статьи 120, статьями 125, 126, 126.1,128, 129, 129.1, 132, 133, 134, 135, 135.1,135.2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</si>
  <si>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</si>
  <si>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000 1160301001 0000 140</t>
  </si>
  <si>
    <t>000 1160303001 0000 140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</si>
  <si>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</si>
  <si>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</si>
  <si>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</si>
  <si>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и табачной продукции</t>
  </si>
  <si>
    <t>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</si>
  <si>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</si>
  <si>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</si>
  <si>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</si>
  <si>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</si>
  <si>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</si>
  <si>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</si>
  <si>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</si>
  <si>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(пени  по соответствующему платежу)</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</si>
  <si>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</si>
  <si>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(прочие поступления)</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</si>
  <si>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</si>
  <si>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</si>
  <si>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</si>
  <si>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</si>
  <si>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</si>
  <si>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</si>
  <si>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</si>
  <si>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 xml:space="preserve">            Минимальный налог, зачисляемый в бюджеты субъектов Российской Федерации (за налоговые периоды, истекшие до 1 января 2016 года)(сумма платежа (перерасчеты, недоимка и задолженность по соответствующему платежу, в том числе по отмененному)</t>
  </si>
  <si>
    <t xml:space="preserve">            Минимальный налог, зачисляемый в бюджеты субъектов Российской Федерации (пени  по соответствующему платежу)</t>
  </si>
  <si>
    <t xml:space="preserve">  Доходы от уплаты акцизов на дизельное топливо,подлежащее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</si>
  <si>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</si>
  <si>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</si>
  <si>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</si>
  <si>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</si>
  <si>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</si>
  <si>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</si>
  <si>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</si>
  <si>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</si>
  <si>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</si>
  <si>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</si>
  <si>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</si>
  <si>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182 1050102201 0000 110</t>
  </si>
  <si>
    <t xml:space="preserve">  Минимальный налог, зачисляемый в бюджеты субъектов Российской Федерации (за налоговые периоды, истекшие до 1 января 2016 года)</t>
  </si>
  <si>
    <t>182 1050105001 0000 110</t>
  </si>
  <si>
    <t xml:space="preserve">  Единый налог на вмененный доход для отдельных видов деятельности</t>
  </si>
  <si>
    <t>000 1050200002 0000 110</t>
  </si>
  <si>
    <t>000 1050201002 0000 110</t>
  </si>
  <si>
    <t xml:space="preserve"> Единый налог на вмененный доход для отдельных видов деятельности (за налоговые периоды, истекшие до 1 января 2011 года)</t>
  </si>
  <si>
    <t>182 1050201002 1000 110</t>
  </si>
  <si>
    <t>182 1050201002 2100 110</t>
  </si>
  <si>
    <t>182 1050201002 3000 110</t>
  </si>
  <si>
    <t>182 1050201002 4000 110</t>
  </si>
  <si>
    <t>182 1050202002 1000 110</t>
  </si>
  <si>
    <t>182 1050202002 2100 110</t>
  </si>
  <si>
    <t>100 1030226001 0000 110</t>
  </si>
  <si>
    <t>100 1030225001 0000 110</t>
  </si>
  <si>
    <t>100 1030224001 0000 110</t>
  </si>
  <si>
    <t>100 1030223001 0000 110</t>
  </si>
  <si>
    <t>440 1110501204 0000 120</t>
  </si>
  <si>
    <t>440 1110502404 0000 120</t>
  </si>
  <si>
    <t>440 1110507404 0000 120</t>
  </si>
  <si>
    <t>440 1110701404 0000 120</t>
  </si>
  <si>
    <t>440 1110904404 0000 120</t>
  </si>
  <si>
    <t>000 1140204304 0000 410</t>
  </si>
  <si>
    <t>440 1140601204 0000 430</t>
  </si>
  <si>
    <t>182 1080301001 4000 110</t>
  </si>
  <si>
    <t>321 1162506001 6000 140</t>
  </si>
  <si>
    <t>758 1162505001 0000 140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</si>
  <si>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</si>
  <si>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188 1162800001 6000 140</t>
  </si>
  <si>
    <t>388 1162800001 6000 140</t>
  </si>
  <si>
    <t>099 1163304004 0000 140</t>
  </si>
  <si>
    <t>440 1163304004 0000 140</t>
  </si>
  <si>
    <t>840 1163304004 0000 140</t>
  </si>
  <si>
    <t>188 1164300001 6000 140</t>
  </si>
  <si>
    <t>756 1165102002 0000 140</t>
  </si>
  <si>
    <t>188 1169004004 6000 140</t>
  </si>
  <si>
    <t>440 1169004004 0000 140</t>
  </si>
  <si>
    <t>522 1169004004 0000 140</t>
  </si>
  <si>
    <t>000 1170000000 0000 000</t>
  </si>
  <si>
    <t>847 1170104004 0000 180</t>
  </si>
  <si>
    <t>440 1170504004 0000 180</t>
  </si>
  <si>
    <t>000 2000000000 0000 000</t>
  </si>
  <si>
    <t>000 2020000000 0000 000</t>
  </si>
  <si>
    <t>000 2022999900 0000 151</t>
  </si>
  <si>
    <t>000 2070000000 0000 000</t>
  </si>
  <si>
    <t>000 2180000000 0000 000</t>
  </si>
  <si>
    <t>000 2190000000 0000 000</t>
  </si>
  <si>
    <t>000 1030200001 0000 110</t>
  </si>
  <si>
    <t>000 1080300001 0000 110</t>
  </si>
  <si>
    <t xml:space="preserve"> по кодам классификации доходов бюджетов</t>
  </si>
  <si>
    <t>ДОХОДЫ - всего</t>
  </si>
  <si>
    <t>(руб.)</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</si>
  <si>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</si>
  <si>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</si>
  <si>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</si>
  <si>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</si>
  <si>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</si>
  <si>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</si>
  <si>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</si>
  <si>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</si>
  <si>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</si>
  <si>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</si>
  <si>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</si>
  <si>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</si>
  <si>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</si>
  <si>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</si>
  <si>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 xml:space="preserve">  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</si>
  <si>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</si>
  <si>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</si>
  <si>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</si>
  <si>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 </t>
  </si>
  <si>
    <t>000 1140600000 0000 430</t>
  </si>
  <si>
    <t xml:space="preserve">  Доходы от продажи земельных участков, государственная собственность на которые не разграничена </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</si>
  <si>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</si>
  <si>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000 1140601000 0000 430</t>
  </si>
  <si>
    <t>000 1140601204 0000 430</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</si>
  <si>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</si>
  <si>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</si>
  <si>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</si>
  <si>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</si>
  <si>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</si>
  <si>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</si>
  <si>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</si>
  <si>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000 1130200000 0000 130</t>
  </si>
  <si>
    <t>000 1130100000 0000 130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</si>
  <si>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</si>
  <si>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</si>
  <si>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</si>
  <si>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</si>
  <si>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Субвенции бюджетам городских округов на выполнение передаваемых полномочий субъектов Российской Федерации в части обеспечения социальных выплат, пособий, компенсаций детям, семьям с детьми</t>
  </si>
  <si>
    <t xml:space="preserve">            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 находящимся в трудной жизненной ситуации</t>
  </si>
  <si>
    <t xml:space="preserve">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 пособий и компенсаций отдельным категориям граждан области в соответствии с региональным законодательством</t>
  </si>
  <si>
    <t xml:space="preserve">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финансового обеспечения получения дошкольного образования в частных дошкольных образовательных организациях</t>
  </si>
  <si>
    <t>000 1060600000 0000 110</t>
  </si>
  <si>
    <t xml:space="preserve"> Земельный налог с организаций, обладающих земельным участком, расположенным в границах городских округов </t>
  </si>
  <si>
    <t xml:space="preserve"> Земельный налог с организаций</t>
  </si>
  <si>
    <t>000 1060603000 0000 110</t>
  </si>
  <si>
    <t>000 1060603204 0000 110</t>
  </si>
  <si>
    <t xml:space="preserve">  Земельный налог с физических лиц, обладающих земельным участком, расположенным в границах городских округов </t>
  </si>
  <si>
    <t xml:space="preserve">  Земельный налог с физических лиц</t>
  </si>
  <si>
    <t>000 1060604000 0000 110</t>
  </si>
  <si>
    <t>000 1060604204 0000 110</t>
  </si>
  <si>
    <t>000 1080301001 0000 110</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</si>
  <si>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</si>
  <si>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</si>
  <si>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</si>
  <si>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за выдачу разрешения на установку рекламной конструкции </t>
  </si>
  <si>
    <t xml:space="preserve">  Государственная пошлина за государственную регистрацию, а также за совершение прочих юридически значимых действий</t>
  </si>
  <si>
    <t xml:space="preserve"> ЗАДОЛЖЕННОСТЬ И ПЕРЕРАСЧЕТЫ ПО ОТМЕНЕННЫМ НАЛОГАМ, СБОРАМ И ИНЫМ ОБЯЗАТЕЛЬНЫМ ПЛАТЕЖАМ</t>
  </si>
  <si>
    <t>000 1080715001 0000 110</t>
  </si>
  <si>
    <t>000 1080700001 0000 110</t>
  </si>
  <si>
    <t>000 1090400000 0000 110</t>
  </si>
  <si>
    <t xml:space="preserve">  Налоги на имущество</t>
  </si>
  <si>
    <t xml:space="preserve"> Земельный налог (по обязательствам, возникшим до 1 января 2006 года), мобилизуемый на территориях городских округов </t>
  </si>
  <si>
    <t xml:space="preserve"> Земельный налог (по обязательствам, возникшим до 1 января 2006 года)</t>
  </si>
  <si>
    <t>000 1090405000 0000 110</t>
  </si>
  <si>
    <t>000 1090405204 0000 110</t>
  </si>
  <si>
    <t>000 1110500000 0000 120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</si>
  <si>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</si>
  <si>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</si>
  <si>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000 1110501000 0000 120</t>
  </si>
  <si>
    <t>000 1110501204 0000 120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</si>
  <si>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</si>
  <si>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000 1110502000 0000 120</t>
  </si>
  <si>
    <t xml:space="preserve">            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</si>
  <si>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</si>
  <si>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осуществляются в соответствии со статьями 227,227.1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</si>
  <si>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 (пени по соответствующему платежу)</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</si>
  <si>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</si>
  <si>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 (прочие поступления)</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</si>
  <si>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</si>
  <si>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нотариусов,занимающихся частной  практикой,адвокатов,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</si>
  <si>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</si>
  <si>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000 1060100000 0000 110</t>
  </si>
  <si>
    <t xml:space="preserve">  Налог на имущество физических лиц</t>
  </si>
  <si>
    <t xml:space="preserve">  НАЛОГИ НА ИМУЩЕСТВО</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</si>
  <si>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</si>
  <si>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182 1060102004 0000 110</t>
  </si>
  <si>
    <t xml:space="preserve"> Налог на имущество организаций по имуществу, не входящему в Единую систему газоснабжения </t>
  </si>
  <si>
    <t xml:space="preserve"> Налог на имущество организаций    </t>
  </si>
  <si>
    <t>000 1060200000 0000 110</t>
  </si>
  <si>
    <t xml:space="preserve"> Налог на имущество организаций по имуществу, входящему в Единую систему газоснабжения </t>
  </si>
  <si>
    <t>000 1060201002 0000 110</t>
  </si>
  <si>
    <t>000 1060202002 0000 110</t>
  </si>
  <si>
    <t xml:space="preserve"> Земельный налог</t>
  </si>
  <si>
    <t>000 1050100000 0000 110</t>
  </si>
  <si>
    <t>182 1050202002 3000 110</t>
  </si>
  <si>
    <t>000 1050102001 0000 110</t>
  </si>
  <si>
    <t>000 1050102101 0000 110</t>
  </si>
  <si>
    <t>000 1050101201 0000 110</t>
  </si>
  <si>
    <t>000 1030223001 0000 110</t>
  </si>
  <si>
    <t>000 1030224001 0000 110</t>
  </si>
  <si>
    <t>000 1030225001 0000 110</t>
  </si>
  <si>
    <t>000 1030226001 0000 110</t>
  </si>
  <si>
    <t>000 1050202002 0000 110</t>
  </si>
  <si>
    <t xml:space="preserve">  Единый сельскохозяйственный налог</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</si>
  <si>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</si>
  <si>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000 1050300001 0000 110</t>
  </si>
  <si>
    <t>000 1050301001 0000 110</t>
  </si>
  <si>
    <t>000 1050400002 0000 110</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</si>
  <si>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</si>
  <si>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городских округов</t>
  </si>
  <si>
    <t>000 1050401002 0000 110</t>
  </si>
  <si>
    <t xml:space="preserve">            Прочие поступления от денежных взысканий (штрафов) и иных сумм в возмещение ущерба, зачисляемые в бюджеты городских округов</t>
  </si>
  <si>
    <t xml:space="preserve">            Невыясненные поступления, зачисляемые в бюджеты городских округов</t>
  </si>
  <si>
    <t xml:space="preserve">            Прочие неналоговые доходы бюджетов городских округов</t>
  </si>
  <si>
    <t xml:space="preserve">            Дотации бюджетам городских округов на поддержку мер по обеспечению сбалансированности бюджетов</t>
  </si>
  <si>
    <t xml:space="preserve">            Прочие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</si>
  <si>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Прочие субсидии бюджетам городских округов на реализацию мероприятий в рамках подпрограммы "Развитие малого и среднего, в том числе инновационного, предпринимательства в Калужской области"</t>
  </si>
  <si>
    <t xml:space="preserve">            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2018 году в рамках ведомственной целевой программы "Совершенствование системы управления общественными финансами Калужской области"</t>
  </si>
  <si>
    <t xml:space="preserve">            Прочие субсидии бюджетам городских округов на организацию отдыха и оздоровление детей</t>
  </si>
  <si>
    <t xml:space="preserve">            Прочие субсидии бюджетам городских округов на реализацию мероприятий по присмотру и уходу за детьми</t>
  </si>
  <si>
    <t xml:space="preserve">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t>
  </si>
  <si>
    <t xml:space="preserve">            Субвенции бюджетам городских округов на выполнение передаваемых полномочий субъектов Российской Федерации в части организации и проведения мероприятий по отлову и содержанию безнадзорных животных</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</si>
  <si>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</si>
  <si>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t>
  </si>
  <si>
    <t xml:space="preserve">              Доходы,поступающие в порядке возмещения расходов, понесенных в связи с эксплуатацией имущества городских округов( доходы МКУ "Городское строительство")</t>
  </si>
  <si>
    <t xml:space="preserve">              Доходы, поступающие в порядке возмещения расходов, понесенных в связи с эксплуатацией имущества городских округов</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</si>
  <si>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</si>
  <si>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</si>
  <si>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</si>
  <si>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</si>
  <si>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440 1130206404 0002 130</t>
  </si>
  <si>
    <t xml:space="preserve">  ДОХОДЫ ОТ ПРОДАЖИ МАТЕРИАЛЬНЫХ И НЕМАТЕРИАЛЬНЫХ АКТИВОВ</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</si>
  <si>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</si>
  <si>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</si>
  <si>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</si>
  <si>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ресурсов,земельного законодательства, лесного законодательства, водного законодательства</t>
  </si>
  <si>
    <t>000 1162500000 0000 140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</si>
  <si>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</si>
  <si>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</si>
  <si>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</si>
  <si>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</si>
  <si>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законодательства в области охраны окружающей среды</t>
  </si>
  <si>
    <t>000 1162800001 0000 140</t>
  </si>
  <si>
    <t xml:space="preserve">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</si>
  <si>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 </t>
  </si>
  <si>
    <t>000 1163000000 0000 140</t>
  </si>
  <si>
    <t>000 1163003001 0000 140</t>
  </si>
  <si>
    <t>188 1163003001 6000 140</t>
  </si>
  <si>
    <t>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</si>
  <si>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</si>
  <si>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</si>
  <si>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000 1163304004 0000 140</t>
  </si>
  <si>
    <t xml:space="preserve">  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</si>
  <si>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Денежные взыскания (штрафы) установленные законами субъектов Российской Федерации за несоблюдение муниципальных правовых актов</t>
  </si>
  <si>
    <t>000 1164300001 0000 140</t>
  </si>
  <si>
    <t>000 1165100002 0000 140</t>
  </si>
  <si>
    <t xml:space="preserve">  Прочие поступления от денежных взысканий (штрафов) и иных сумм в возмещение ущерба</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</si>
  <si>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</si>
  <si>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000 1165102002 0000 140</t>
  </si>
  <si>
    <t xml:space="preserve"> Прочие поступления от денежных взысканий (штрафов) и иных сумм в возмещение ущерба, зачисляемые в бюджеты городских округов</t>
  </si>
  <si>
    <t>000 1169004004 0000 140</t>
  </si>
  <si>
    <t>000 1169000000 0000 140</t>
  </si>
  <si>
    <t xml:space="preserve">  ПРОЧИЕ НЕНАЛОГОВЫЕ ДОХОДЫ</t>
  </si>
  <si>
    <t xml:space="preserve">  Невыясненные поступления</t>
  </si>
  <si>
    <t>000 1170100000 0000 180</t>
  </si>
  <si>
    <t xml:space="preserve">  Невыясненные поступления, зачисляемые в бюджеты городских округов</t>
  </si>
  <si>
    <t>000 1170104004 0000 180</t>
  </si>
  <si>
    <t>000 1170500000 0000 180</t>
  </si>
  <si>
    <t xml:space="preserve">  Прочие неналоговые доходы</t>
  </si>
  <si>
    <t>000 1170504004 0000 180</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</si>
  <si>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</si>
  <si>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</si>
  <si>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</si>
  <si>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</si>
  <si>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Дотации бюджетам городских округов на поддержку мер по обеспечению сбалансированности бюджетов</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</si>
  <si>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 перерасчеты, недоимка и задолженность по соответствующему платежу, в том числе по отмененному)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</si>
  <si>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</si>
  <si>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</si>
  <si>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 xml:space="preserve">            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</si>
  <si>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Налог на имущество организаций по имуществу, не входящему в Единую систему газоснабжения (пени  по соответствующему платежу)</t>
  </si>
  <si>
    <t xml:space="preserve">            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</si>
  <si>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 xml:space="preserve">            Налог на имущество организаций по имуществу, не входящему в Единую систему газоснабжения (прочие поступления)</t>
  </si>
  <si>
    <t xml:space="preserve">            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</si>
  <si>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</si>
  <si>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</si>
  <si>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 xml:space="preserve">            Земельный налог с организаций, обладающих земельным участком, расположенным в границах городских округов (суммы денежных взысканий(штрафов) по соответствующему платежу согласно законодательству Российцской Федерации))</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</si>
  <si>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</si>
  <si>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</si>
  <si>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Федерации)(сумма платежа (перерасчеты, недоимка и задолженность по соответствующему платежу, в том числе по отмененному)</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</si>
  <si>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</si>
  <si>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 xml:space="preserve">            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</si>
  <si>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 xml:space="preserve">            Земельный налог (по обязательствам, возникшим до 1 января 2006 года). мобилизуемый на территориях городских округов(пени  по соответствующему платежу)</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</si>
  <si>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РФ)</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</si>
  <si>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РФ)</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</si>
  <si>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</si>
  <si>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 xml:space="preserve">            Прочие доходы от оказания платных услуг (работ) получателями средств бюджетов городских округов (Доходы МКУ "Управление по делам ГОЧС города Обнинска")</t>
  </si>
  <si>
    <t xml:space="preserve">            Прочие доходы от оказания платных услуг (работ) получателями средств бюджетов городских округов (Доходы МКУ "Городское строительство")</t>
  </si>
  <si>
    <t xml:space="preserve">            Прочие доходы от оказания платных услуг (работ) получателями средств бюджетов городских округов (Доходы МКУ "БРУ")</t>
  </si>
  <si>
    <t xml:space="preserve">            Прочие доходы от компенсации затрат бюджетов городских округов</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</si>
  <si>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</si>
  <si>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Денежные взыскания (штрафы) за нарушение законодательства о налогах и сборах, предусмотренные статьями 116, 119.1,119.2, пунктами 1 и 2 статьи 120, статьями 125, 126, 126.1,128, 129, 129.1, 132, 133, 134, 135, 135.1,135.2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</si>
  <si>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</si>
  <si>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</si>
  <si>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</si>
  <si>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</si>
  <si>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</si>
  <si>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</si>
  <si>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РФ)</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</si>
  <si>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РФ)</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</si>
  <si>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</si>
  <si>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</si>
  <si>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Денежные взыскания(штрафы) за нарушения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РФ)</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</si>
  <si>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</si>
  <si>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Доходы,получаемые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</si>
  <si>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</si>
  <si>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(Доходы МКУ "Городское строительство")</t>
  </si>
  <si>
    <t xml:space="preserve"> Суммы по искам о возмещении вреда, причиненного окружающей среде, подлежащие зачислению в бюджеты городских округов</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</si>
  <si>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</si>
  <si>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Денежные взыскания (штрафы) за нарушения правил перевозок пассажиров и багажа легковым такси</t>
  </si>
  <si>
    <t xml:space="preserve">  Прочие неналоговые доходы бюджетов городских округов</t>
  </si>
  <si>
    <t xml:space="preserve">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</si>
  <si>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 xml:space="preserve"> Субсидии бюджетам бюджетной системы Российской Федерации (межбюджетные субсидии)</t>
  </si>
  <si>
    <t xml:space="preserve"> Субсидии бюджетам городских округов на реализацию мероприятий государственной программы Российской Федерации "Доступная среда"</t>
  </si>
  <si>
    <t>Приложение № 1 к решению Обнинского городского Собрания "Об утверждении отчета об исполнении бюджета города Обнинска за 2019 год" 
от 26.05.2020 № 01-66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</si>
</sst>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7">
    <font>
      <sz val="11"/>
      <name val="Calibri"/>
      <family val="2"/>
    </font>
    <font>
      <sz val="10"/>
      <color indexed="8"/>
      <name val="Arial Cyr"/>
      <family val="2"/>
    </font>
    <font>
      <b/>
      <sz val="10"/>
      <color indexed="8"/>
      <name val="Arial Cyr"/>
      <family val="2"/>
    </font>
    <font>
      <b/>
      <sz val="14"/>
      <color indexed="8"/>
      <name val="Times New Roman"/>
      <family val="1"/>
    </font>
    <font>
      <sz val="8"/>
      <name val="Calibri"/>
      <family val="2"/>
    </font>
    <font>
      <b/>
      <sz val="13"/>
      <color indexed="8"/>
      <name val="Times New Roman"/>
      <family val="1"/>
    </font>
    <font>
      <b/>
      <sz val="10"/>
      <color indexed="63"/>
      <name val="Arial"/>
      <family val="0"/>
    </font>
    <font>
      <b/>
      <sz val="10"/>
      <name val="Times New Roman"/>
      <family val="1"/>
    </font>
    <font>
      <b/>
      <sz val="9.5"/>
      <color indexed="8"/>
      <name val="Times New Roman"/>
      <family val="1"/>
    </font>
    <font>
      <b/>
      <sz val="10"/>
      <color indexed="8"/>
      <name val="Times New Roman"/>
      <family val="1"/>
    </font>
    <font>
      <b/>
      <sz val="10"/>
      <color indexed="63"/>
      <name val="Times New Roman"/>
      <family val="1"/>
    </font>
    <font>
      <b/>
      <sz val="9.5"/>
      <name val="Times New Roman"/>
      <family val="1"/>
    </font>
    <font>
      <sz val="10"/>
      <name val="Times New Roman"/>
      <family val="1"/>
    </font>
    <font>
      <sz val="10"/>
      <color indexed="8"/>
      <name val="Times New Roman"/>
      <family val="1"/>
    </font>
    <font>
      <sz val="10"/>
      <name val="Calibri"/>
      <family val="2"/>
    </font>
    <font>
      <i/>
      <sz val="10"/>
      <color indexed="8"/>
      <name val="Times New Roman"/>
      <family val="1"/>
    </font>
    <font>
      <sz val="8"/>
      <color indexed="8"/>
      <name val="Arial"/>
      <family val="0"/>
    </font>
    <font>
      <b/>
      <i/>
      <sz val="10"/>
      <color indexed="8"/>
      <name val="Arial Cyr"/>
      <family val="2"/>
    </font>
    <font>
      <i/>
      <sz val="10"/>
      <color indexed="8"/>
      <name val="Arial Cyr"/>
      <family val="2"/>
    </font>
    <font>
      <i/>
      <sz val="10"/>
      <name val="Calibri"/>
      <family val="2"/>
    </font>
    <font>
      <sz val="10"/>
      <color indexed="9"/>
      <name val="Arial Cyr"/>
      <family val="2"/>
    </font>
    <font>
      <b/>
      <sz val="12"/>
      <color indexed="8"/>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000000"/>
      <name val="Arial Cyr"/>
      <family val="2"/>
    </font>
    <font>
      <b/>
      <sz val="10"/>
      <color rgb="FF000000"/>
      <name val="Arial Cyr"/>
      <family val="2"/>
    </font>
    <font>
      <b/>
      <sz val="12"/>
      <color rgb="FF00000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20" borderId="0">
      <alignment/>
      <protection/>
    </xf>
    <xf numFmtId="0" fontId="39" fillId="0" borderId="1">
      <alignment horizontal="center" vertical="center" wrapText="1"/>
      <protection/>
    </xf>
    <xf numFmtId="1" fontId="39" fillId="0" borderId="1">
      <alignment horizontal="center" vertical="top" shrinkToFit="1"/>
      <protection/>
    </xf>
    <xf numFmtId="0" fontId="39" fillId="0" borderId="0">
      <alignment/>
      <protection/>
    </xf>
    <xf numFmtId="0" fontId="39" fillId="0" borderId="1">
      <alignment horizontal="center" vertical="center" wrapText="1"/>
      <protection/>
    </xf>
    <xf numFmtId="0" fontId="39" fillId="0" borderId="1">
      <alignment horizontal="center" vertical="top"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0" fontId="39" fillId="0" borderId="1">
      <alignment horizontal="center" vertical="center" wrapText="1"/>
      <protection/>
    </xf>
    <xf numFmtId="1" fontId="40" fillId="0" borderId="1">
      <alignment horizontal="left" vertical="top" shrinkToFit="1"/>
      <protection/>
    </xf>
    <xf numFmtId="1" fontId="40" fillId="0" borderId="2">
      <alignment horizontal="left" vertical="top" shrinkToFit="1"/>
      <protection/>
    </xf>
    <xf numFmtId="4" fontId="39" fillId="0" borderId="1">
      <alignment horizontal="right" vertical="top" shrinkToFit="1"/>
      <protection/>
    </xf>
    <xf numFmtId="4" fontId="40" fillId="21" borderId="1">
      <alignment horizontal="right" vertical="top" shrinkToFit="1"/>
      <protection/>
    </xf>
    <xf numFmtId="0" fontId="39" fillId="0" borderId="0">
      <alignment horizontal="left" wrapText="1"/>
      <protection/>
    </xf>
    <xf numFmtId="0" fontId="39" fillId="0" borderId="3">
      <alignment horizontal="center" vertical="center" wrapText="1"/>
      <protection/>
    </xf>
    <xf numFmtId="10" fontId="39" fillId="0" borderId="1">
      <alignment horizontal="center" vertical="top" shrinkToFit="1"/>
      <protection/>
    </xf>
    <xf numFmtId="10" fontId="40" fillId="21" borderId="1">
      <alignment horizontal="center" vertical="top" shrinkToFit="1"/>
      <protection/>
    </xf>
    <xf numFmtId="0" fontId="41" fillId="0" borderId="0">
      <alignment horizontal="center" wrapText="1"/>
      <protection/>
    </xf>
    <xf numFmtId="0" fontId="41" fillId="0" borderId="0">
      <alignment horizontal="center"/>
      <protection/>
    </xf>
    <xf numFmtId="0" fontId="39" fillId="0" borderId="0">
      <alignment horizontal="right"/>
      <protection/>
    </xf>
    <xf numFmtId="0" fontId="39" fillId="20" borderId="0">
      <alignment horizontal="left"/>
      <protection/>
    </xf>
    <xf numFmtId="0" fontId="39" fillId="0" borderId="1">
      <alignment horizontal="left" vertical="top" wrapText="1"/>
      <protection/>
    </xf>
    <xf numFmtId="4" fontId="40" fillId="22" borderId="1">
      <alignment horizontal="right" vertical="top" shrinkToFit="1"/>
      <protection/>
    </xf>
    <xf numFmtId="10" fontId="40" fillId="22" borderId="1">
      <alignment horizontal="center" vertical="top" shrinkToFit="1"/>
      <protection/>
    </xf>
    <xf numFmtId="0" fontId="39" fillId="0" borderId="1">
      <alignment horizontal="left" vertical="top" wrapText="1"/>
      <protection/>
    </xf>
    <xf numFmtId="4" fontId="40" fillId="22" borderId="1">
      <alignment horizontal="right" vertical="top" shrinkToFit="1"/>
      <protection/>
    </xf>
    <xf numFmtId="49" fontId="16" fillId="0" borderId="4">
      <alignment horizontal="center"/>
      <protection/>
    </xf>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2" fillId="29" borderId="5" applyNumberFormat="0" applyAlignment="0" applyProtection="0"/>
    <xf numFmtId="0" fontId="43" fillId="30" borderId="6" applyNumberFormat="0" applyAlignment="0" applyProtection="0"/>
    <xf numFmtId="0" fontId="44" fillId="30" borderId="5"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1" borderId="11" applyNumberFormat="0" applyAlignment="0" applyProtection="0"/>
    <xf numFmtId="0" fontId="50" fillId="0" borderId="0" applyNumberFormat="0" applyFill="0" applyBorder="0" applyAlignment="0" applyProtection="0"/>
    <xf numFmtId="0" fontId="51" fillId="32" borderId="0" applyNumberFormat="0" applyBorder="0" applyAlignment="0" applyProtection="0"/>
    <xf numFmtId="0" fontId="6" fillId="0" borderId="0" applyNumberFormat="0" applyFill="0" applyBorder="0" applyAlignment="0" applyProtection="0"/>
    <xf numFmtId="0" fontId="52" fillId="33" borderId="0" applyNumberFormat="0" applyBorder="0" applyAlignment="0" applyProtection="0"/>
    <xf numFmtId="0" fontId="53" fillId="0" borderId="0" applyNumberFormat="0" applyFill="0" applyBorder="0" applyAlignment="0" applyProtection="0"/>
    <xf numFmtId="0" fontId="0" fillId="34" borderId="12" applyNumberFormat="0" applyFont="0" applyAlignment="0" applyProtection="0"/>
    <xf numFmtId="9" fontId="0" fillId="0" borderId="0" applyFont="0" applyFill="0" applyBorder="0" applyAlignment="0" applyProtection="0"/>
    <xf numFmtId="0" fontId="54" fillId="0" borderId="13"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5" borderId="0" applyNumberFormat="0" applyBorder="0" applyAlignment="0" applyProtection="0"/>
  </cellStyleXfs>
  <cellXfs count="68">
    <xf numFmtId="0" fontId="0" fillId="0" borderId="0" xfId="0" applyAlignment="1">
      <alignment/>
    </xf>
    <xf numFmtId="0" fontId="0" fillId="0" borderId="0" xfId="0" applyAlignment="1" applyProtection="1">
      <alignment/>
      <protection locked="0"/>
    </xf>
    <xf numFmtId="0" fontId="39" fillId="0" borderId="0" xfId="41" applyNumberFormat="1" applyProtection="1">
      <alignment/>
      <protection/>
    </xf>
    <xf numFmtId="0" fontId="41" fillId="0" borderId="0" xfId="58" applyNumberFormat="1" applyProtection="1">
      <alignment horizontal="center"/>
      <protection/>
    </xf>
    <xf numFmtId="0" fontId="7" fillId="0" borderId="0" xfId="0" applyFont="1" applyAlignment="1">
      <alignment wrapText="1"/>
    </xf>
    <xf numFmtId="0" fontId="8" fillId="0" borderId="14" xfId="86" applyFont="1" applyBorder="1" applyAlignment="1">
      <alignment horizontal="center" vertical="center" wrapText="1"/>
    </xf>
    <xf numFmtId="0" fontId="9" fillId="0" borderId="14" xfId="86" applyFont="1" applyBorder="1" applyAlignment="1">
      <alignment horizontal="center" vertical="center" wrapText="1"/>
    </xf>
    <xf numFmtId="0" fontId="10" fillId="0" borderId="14" xfId="86" applyFont="1" applyFill="1" applyBorder="1" applyAlignment="1" applyProtection="1">
      <alignment horizontal="center" vertical="center"/>
      <protection locked="0"/>
    </xf>
    <xf numFmtId="0" fontId="11" fillId="0" borderId="0" xfId="0" applyFont="1" applyAlignment="1">
      <alignment/>
    </xf>
    <xf numFmtId="0" fontId="9" fillId="0" borderId="1" xfId="42" applyFont="1" applyAlignment="1">
      <alignment horizontal="left" vertical="center" wrapText="1"/>
      <protection/>
    </xf>
    <xf numFmtId="0" fontId="13" fillId="0" borderId="1" xfId="44" applyFont="1">
      <alignment horizontal="center" vertical="center" wrapText="1"/>
      <protection/>
    </xf>
    <xf numFmtId="4" fontId="9" fillId="0" borderId="1" xfId="47" applyNumberFormat="1" applyFont="1" applyAlignment="1" applyProtection="1">
      <alignment horizontal="right" vertical="center" wrapText="1"/>
      <protection/>
    </xf>
    <xf numFmtId="0" fontId="1" fillId="0" borderId="1" xfId="47" applyNumberFormat="1" applyFont="1" applyProtection="1">
      <alignment horizontal="center" vertical="center" wrapText="1"/>
      <protection/>
    </xf>
    <xf numFmtId="0" fontId="1" fillId="0" borderId="0" xfId="41" applyNumberFormat="1" applyFont="1" applyProtection="1">
      <alignment/>
      <protection/>
    </xf>
    <xf numFmtId="0" fontId="14" fillId="0" borderId="0" xfId="0" applyFont="1" applyAlignment="1" applyProtection="1">
      <alignment/>
      <protection locked="0"/>
    </xf>
    <xf numFmtId="0" fontId="13" fillId="0" borderId="1" xfId="42" applyFont="1" applyAlignment="1">
      <alignment horizontal="left" vertical="center" wrapText="1"/>
      <protection/>
    </xf>
    <xf numFmtId="0" fontId="13" fillId="0" borderId="1" xfId="47" applyNumberFormat="1" applyFont="1" applyProtection="1">
      <alignment horizontal="center" vertical="center" wrapText="1"/>
      <protection/>
    </xf>
    <xf numFmtId="0" fontId="13" fillId="0" borderId="1" xfId="61" applyNumberFormat="1" applyFont="1" applyProtection="1">
      <alignment horizontal="left" vertical="top" wrapText="1"/>
      <protection/>
    </xf>
    <xf numFmtId="49" fontId="13" fillId="0" borderId="1" xfId="40" applyNumberFormat="1" applyFont="1" applyProtection="1">
      <alignment horizontal="center" vertical="top" shrinkToFit="1"/>
      <protection/>
    </xf>
    <xf numFmtId="4" fontId="13" fillId="36" borderId="1" xfId="62" applyNumberFormat="1" applyFont="1" applyFill="1" applyProtection="1">
      <alignment horizontal="right" vertical="top" shrinkToFit="1"/>
      <protection/>
    </xf>
    <xf numFmtId="4" fontId="2" fillId="22" borderId="1" xfId="62" applyNumberFormat="1" applyFont="1" applyProtection="1">
      <alignment horizontal="right" vertical="top" shrinkToFit="1"/>
      <protection/>
    </xf>
    <xf numFmtId="10" fontId="2" fillId="22" borderId="1" xfId="63" applyNumberFormat="1" applyFont="1" applyProtection="1">
      <alignment horizontal="center" vertical="top" shrinkToFit="1"/>
      <protection/>
    </xf>
    <xf numFmtId="0" fontId="15" fillId="0" borderId="1" xfId="61" applyNumberFormat="1" applyFont="1" applyProtection="1">
      <alignment horizontal="left" vertical="top" wrapText="1"/>
      <protection/>
    </xf>
    <xf numFmtId="49" fontId="15" fillId="0" borderId="1" xfId="40" applyNumberFormat="1" applyFont="1" applyProtection="1">
      <alignment horizontal="center" vertical="top" shrinkToFit="1"/>
      <protection/>
    </xf>
    <xf numFmtId="4" fontId="15" fillId="36" borderId="1" xfId="62" applyNumberFormat="1" applyFont="1" applyFill="1" applyProtection="1">
      <alignment horizontal="right" vertical="top" shrinkToFit="1"/>
      <protection/>
    </xf>
    <xf numFmtId="0" fontId="1" fillId="0" borderId="0" xfId="53" applyNumberFormat="1" applyFont="1" applyProtection="1">
      <alignment horizontal="left" wrapText="1"/>
      <protection/>
    </xf>
    <xf numFmtId="0" fontId="13" fillId="0" borderId="1" xfId="51" applyNumberFormat="1" applyFont="1" applyAlignment="1" applyProtection="1">
      <alignment horizontal="left" vertical="top" wrapText="1" shrinkToFit="1"/>
      <protection/>
    </xf>
    <xf numFmtId="49" fontId="13" fillId="0" borderId="4" xfId="66" applyNumberFormat="1" applyFont="1" applyAlignment="1" applyProtection="1">
      <alignment horizontal="center" vertical="top"/>
      <protection/>
    </xf>
    <xf numFmtId="4" fontId="17" fillId="22" borderId="1" xfId="62" applyNumberFormat="1" applyFont="1" applyProtection="1">
      <alignment horizontal="right" vertical="top" shrinkToFit="1"/>
      <protection/>
    </xf>
    <xf numFmtId="10" fontId="17" fillId="22" borderId="1" xfId="63" applyNumberFormat="1" applyFont="1" applyProtection="1">
      <alignment horizontal="center" vertical="top" shrinkToFit="1"/>
      <protection/>
    </xf>
    <xf numFmtId="0" fontId="18" fillId="0" borderId="0" xfId="41" applyNumberFormat="1" applyFont="1" applyProtection="1">
      <alignment/>
      <protection/>
    </xf>
    <xf numFmtId="0" fontId="19" fillId="0" borderId="0" xfId="0" applyFont="1" applyAlignment="1" applyProtection="1">
      <alignment/>
      <protection locked="0"/>
    </xf>
    <xf numFmtId="0" fontId="13" fillId="0" borderId="1" xfId="61" applyNumberFormat="1" applyFont="1" applyAlignment="1" applyProtection="1">
      <alignment vertical="top" wrapText="1"/>
      <protection/>
    </xf>
    <xf numFmtId="0" fontId="13" fillId="0" borderId="4" xfId="61" applyFont="1" applyBorder="1" applyAlignment="1" applyProtection="1">
      <alignment horizontal="center" vertical="center"/>
      <protection/>
    </xf>
    <xf numFmtId="0" fontId="13" fillId="0" borderId="4" xfId="48" applyNumberFormat="1" applyFont="1" applyBorder="1" applyAlignment="1" applyProtection="1">
      <alignment horizontal="left" vertical="center" wrapText="1"/>
      <protection/>
    </xf>
    <xf numFmtId="0" fontId="13" fillId="0" borderId="4" xfId="48" applyNumberFormat="1" applyFont="1" applyBorder="1" applyAlignment="1" applyProtection="1">
      <alignment horizontal="left" vertical="top" wrapText="1"/>
      <protection/>
    </xf>
    <xf numFmtId="0" fontId="13" fillId="0" borderId="4" xfId="61" applyFont="1" applyBorder="1" applyAlignment="1" applyProtection="1">
      <alignment horizontal="center" vertical="top"/>
      <protection/>
    </xf>
    <xf numFmtId="4" fontId="13" fillId="0" borderId="4" xfId="63" applyNumberFormat="1" applyFont="1" applyFill="1" applyBorder="1" applyAlignment="1" applyProtection="1">
      <alignment horizontal="right" vertical="center"/>
      <protection/>
    </xf>
    <xf numFmtId="4" fontId="15" fillId="0" borderId="1" xfId="62" applyNumberFormat="1" applyFont="1" applyFill="1" applyProtection="1">
      <alignment horizontal="right" vertical="top" shrinkToFit="1"/>
      <protection/>
    </xf>
    <xf numFmtId="4" fontId="9" fillId="22" borderId="1" xfId="62" applyNumberFormat="1" applyFont="1" applyProtection="1">
      <alignment horizontal="right" vertical="top" shrinkToFit="1"/>
      <protection/>
    </xf>
    <xf numFmtId="10" fontId="9" fillId="22" borderId="1" xfId="63" applyNumberFormat="1" applyFont="1" applyProtection="1">
      <alignment horizontal="center" vertical="top" shrinkToFit="1"/>
      <protection/>
    </xf>
    <xf numFmtId="0" fontId="13" fillId="0" borderId="0" xfId="41" applyNumberFormat="1" applyFont="1" applyProtection="1">
      <alignment/>
      <protection/>
    </xf>
    <xf numFmtId="0" fontId="12" fillId="0" borderId="0" xfId="0" applyFont="1" applyAlignment="1" applyProtection="1">
      <alignment/>
      <protection locked="0"/>
    </xf>
    <xf numFmtId="0" fontId="15" fillId="0" borderId="1" xfId="61" applyNumberFormat="1" applyFont="1" applyAlignment="1" applyProtection="1">
      <alignment horizontal="left" vertical="top" wrapText="1"/>
      <protection/>
    </xf>
    <xf numFmtId="1" fontId="13" fillId="0" borderId="1" xfId="40" applyNumberFormat="1" applyFont="1" applyProtection="1">
      <alignment horizontal="center" vertical="top" shrinkToFit="1"/>
      <protection/>
    </xf>
    <xf numFmtId="4" fontId="13" fillId="0" borderId="1" xfId="62" applyNumberFormat="1" applyFont="1" applyFill="1" applyProtection="1">
      <alignment horizontal="right" vertical="top" shrinkToFit="1"/>
      <protection/>
    </xf>
    <xf numFmtId="0" fontId="15" fillId="0" borderId="1" xfId="61" applyNumberFormat="1" applyFont="1" applyFill="1" applyProtection="1">
      <alignment horizontal="left" vertical="top" wrapText="1"/>
      <protection/>
    </xf>
    <xf numFmtId="49" fontId="15" fillId="0" borderId="1" xfId="40" applyNumberFormat="1" applyFont="1" applyFill="1" applyProtection="1">
      <alignment horizontal="center" vertical="top" shrinkToFit="1"/>
      <protection/>
    </xf>
    <xf numFmtId="4" fontId="2" fillId="0" borderId="1" xfId="62" applyNumberFormat="1" applyFont="1" applyFill="1" applyProtection="1">
      <alignment horizontal="right" vertical="top" shrinkToFit="1"/>
      <protection/>
    </xf>
    <xf numFmtId="10" fontId="2" fillId="0" borderId="1" xfId="63" applyNumberFormat="1" applyFont="1" applyFill="1" applyProtection="1">
      <alignment horizontal="center" vertical="top" shrinkToFit="1"/>
      <protection/>
    </xf>
    <xf numFmtId="0" fontId="1" fillId="0" borderId="0" xfId="41" applyNumberFormat="1" applyFont="1" applyFill="1" applyProtection="1">
      <alignment/>
      <protection/>
    </xf>
    <xf numFmtId="0" fontId="14" fillId="0" borderId="0" xfId="0" applyFont="1" applyFill="1" applyAlignment="1" applyProtection="1">
      <alignment/>
      <protection locked="0"/>
    </xf>
    <xf numFmtId="0" fontId="13" fillId="0" borderId="1" xfId="61" applyNumberFormat="1" applyFont="1" applyFill="1" applyProtection="1">
      <alignment horizontal="left" vertical="top" wrapText="1"/>
      <protection/>
    </xf>
    <xf numFmtId="49" fontId="13" fillId="0" borderId="1" xfId="40" applyNumberFormat="1" applyFont="1" applyFill="1" applyProtection="1">
      <alignment horizontal="center" vertical="top" shrinkToFit="1"/>
      <protection/>
    </xf>
    <xf numFmtId="0" fontId="15" fillId="0" borderId="4" xfId="48" applyNumberFormat="1" applyFont="1" applyBorder="1" applyAlignment="1" applyProtection="1">
      <alignment horizontal="left" vertical="top" wrapText="1"/>
      <protection/>
    </xf>
    <xf numFmtId="49" fontId="15" fillId="0" borderId="4" xfId="61" applyNumberFormat="1" applyFont="1" applyBorder="1" applyAlignment="1" applyProtection="1">
      <alignment horizontal="center" vertical="top"/>
      <protection/>
    </xf>
    <xf numFmtId="0" fontId="15" fillId="0" borderId="1" xfId="64" applyNumberFormat="1" applyFont="1" applyProtection="1">
      <alignment horizontal="left" vertical="top" wrapText="1"/>
      <protection/>
    </xf>
    <xf numFmtId="0" fontId="13" fillId="0" borderId="1" xfId="64" applyNumberFormat="1" applyFont="1" applyProtection="1">
      <alignment horizontal="left" vertical="top" wrapText="1"/>
      <protection/>
    </xf>
    <xf numFmtId="4" fontId="15" fillId="36" borderId="1" xfId="65" applyNumberFormat="1" applyFont="1" applyFill="1" applyProtection="1">
      <alignment horizontal="right" vertical="top" shrinkToFit="1"/>
      <protection/>
    </xf>
    <xf numFmtId="49" fontId="15" fillId="0" borderId="1" xfId="40" applyNumberFormat="1" applyFont="1" applyProtection="1">
      <alignment horizontal="center" vertical="top" shrinkToFit="1"/>
      <protection/>
    </xf>
    <xf numFmtId="49" fontId="13" fillId="0" borderId="1" xfId="40" applyNumberFormat="1" applyFont="1" applyProtection="1">
      <alignment horizontal="center" vertical="top" shrinkToFit="1"/>
      <protection/>
    </xf>
    <xf numFmtId="0" fontId="1" fillId="0" borderId="0" xfId="53" applyFont="1">
      <alignment horizontal="left" wrapText="1"/>
      <protection/>
    </xf>
    <xf numFmtId="0" fontId="12" fillId="0" borderId="0" xfId="0" applyFont="1" applyAlignment="1" applyProtection="1">
      <alignment horizontal="left" wrapText="1"/>
      <protection locked="0"/>
    </xf>
    <xf numFmtId="0" fontId="5" fillId="0" borderId="0" xfId="86" applyFont="1" applyBorder="1" applyAlignment="1">
      <alignment horizontal="center" wrapText="1"/>
    </xf>
    <xf numFmtId="0" fontId="0" fillId="0" borderId="0" xfId="0" applyAlignment="1">
      <alignment wrapText="1"/>
    </xf>
    <xf numFmtId="0" fontId="39" fillId="0" borderId="0" xfId="53" applyNumberFormat="1" applyAlignment="1" applyProtection="1">
      <alignment horizontal="center" wrapText="1"/>
      <protection/>
    </xf>
    <xf numFmtId="0" fontId="3" fillId="0" borderId="0" xfId="58" applyFont="1">
      <alignment horizontal="center"/>
      <protection/>
    </xf>
    <xf numFmtId="0" fontId="13" fillId="0" borderId="0" xfId="59" applyFont="1">
      <alignment horizontal="right"/>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xl45" xfId="62"/>
    <cellStyle name="xl46" xfId="63"/>
    <cellStyle name="xl47" xfId="64"/>
    <cellStyle name="xl49" xfId="65"/>
    <cellStyle name="xl52" xfId="66"/>
    <cellStyle name="Акцент1" xfId="67"/>
    <cellStyle name="Акцент2" xfId="68"/>
    <cellStyle name="Акцент3" xfId="69"/>
    <cellStyle name="Акцент4" xfId="70"/>
    <cellStyle name="Акцент5" xfId="71"/>
    <cellStyle name="Акцент6" xfId="72"/>
    <cellStyle name="Ввод " xfId="73"/>
    <cellStyle name="Вывод" xfId="74"/>
    <cellStyle name="Вычисление"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_Лист1"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7"/>
  <sheetViews>
    <sheetView showGridLines="0" showZeros="0" tabSelected="1" view="pageBreakPreview" zoomScale="110" zoomScaleSheetLayoutView="110" zoomScalePageLayoutView="0" workbookViewId="0" topLeftCell="A1">
      <selection activeCell="A2" sqref="A2"/>
    </sheetView>
  </sheetViews>
  <sheetFormatPr defaultColWidth="9.140625" defaultRowHeight="15" outlineLevelRow="3"/>
  <cols>
    <col min="1" max="1" width="51.8515625" style="1" customWidth="1"/>
    <col min="2" max="2" width="25.28125" style="1" customWidth="1"/>
    <col min="3" max="3" width="20.28125" style="1" customWidth="1"/>
    <col min="4" max="8" width="9.140625" style="1" hidden="1" customWidth="1"/>
    <col min="9" max="9" width="10.8515625" style="1" hidden="1" customWidth="1"/>
    <col min="10" max="10" width="13.140625" style="1" hidden="1" customWidth="1"/>
    <col min="11" max="16384" width="9.140625" style="1" customWidth="1"/>
  </cols>
  <sheetData>
    <row r="1" spans="2:3" ht="15" customHeight="1">
      <c r="B1" s="62" t="s">
        <v>703</v>
      </c>
      <c r="C1" s="62"/>
    </row>
    <row r="2" spans="2:3" ht="21" customHeight="1">
      <c r="B2" s="62"/>
      <c r="C2" s="62"/>
    </row>
    <row r="3" spans="2:3" ht="21" customHeight="1">
      <c r="B3" s="62"/>
      <c r="C3" s="62"/>
    </row>
    <row r="4" spans="1:11" ht="15">
      <c r="A4" s="65"/>
      <c r="B4" s="65"/>
      <c r="C4" s="65"/>
      <c r="D4" s="65"/>
      <c r="E4" s="65"/>
      <c r="F4" s="65"/>
      <c r="G4" s="65"/>
      <c r="H4" s="65"/>
      <c r="I4" s="65"/>
      <c r="J4" s="65"/>
      <c r="K4" s="2"/>
    </row>
    <row r="5" spans="1:3" s="4" customFormat="1" ht="16.5">
      <c r="A5" s="63" t="s">
        <v>256</v>
      </c>
      <c r="B5" s="63"/>
      <c r="C5" s="64"/>
    </row>
    <row r="6" spans="1:3" s="4" customFormat="1" ht="16.5">
      <c r="A6" s="63" t="s">
        <v>477</v>
      </c>
      <c r="B6" s="63"/>
      <c r="C6" s="64"/>
    </row>
    <row r="7" spans="1:11" ht="5.25" customHeight="1">
      <c r="A7" s="66"/>
      <c r="B7" s="66"/>
      <c r="C7" s="66"/>
      <c r="D7" s="66"/>
      <c r="E7" s="66"/>
      <c r="F7" s="66"/>
      <c r="G7" s="66"/>
      <c r="H7" s="66"/>
      <c r="I7" s="3"/>
      <c r="J7" s="3"/>
      <c r="K7" s="2"/>
    </row>
    <row r="8" spans="1:11" ht="12.75" customHeight="1">
      <c r="A8" s="67" t="s">
        <v>479</v>
      </c>
      <c r="B8" s="67"/>
      <c r="C8" s="67"/>
      <c r="D8" s="67"/>
      <c r="E8" s="67"/>
      <c r="F8" s="67"/>
      <c r="G8" s="67"/>
      <c r="H8" s="67"/>
      <c r="I8" s="67"/>
      <c r="J8" s="67"/>
      <c r="K8" s="2"/>
    </row>
    <row r="9" spans="1:4" s="8" customFormat="1" ht="25.5">
      <c r="A9" s="5" t="s">
        <v>164</v>
      </c>
      <c r="B9" s="6" t="s">
        <v>165</v>
      </c>
      <c r="C9" s="7" t="s">
        <v>174</v>
      </c>
      <c r="D9" s="7" t="s">
        <v>174</v>
      </c>
    </row>
    <row r="10" spans="1:11" s="14" customFormat="1" ht="12.75">
      <c r="A10" s="9" t="s">
        <v>478</v>
      </c>
      <c r="B10" s="10"/>
      <c r="C10" s="11">
        <f>SUM(C12,C264)</f>
        <v>4543482339.929999</v>
      </c>
      <c r="D10" s="12"/>
      <c r="E10" s="12"/>
      <c r="F10" s="12"/>
      <c r="G10" s="12"/>
      <c r="H10" s="12"/>
      <c r="I10" s="12"/>
      <c r="J10" s="12"/>
      <c r="K10" s="13"/>
    </row>
    <row r="11" spans="1:11" s="14" customFormat="1" ht="12.75">
      <c r="A11" s="15" t="s">
        <v>166</v>
      </c>
      <c r="B11" s="10"/>
      <c r="C11" s="16"/>
      <c r="D11" s="12"/>
      <c r="E11" s="12"/>
      <c r="F11" s="12"/>
      <c r="G11" s="12"/>
      <c r="H11" s="12"/>
      <c r="I11" s="12"/>
      <c r="J11" s="12"/>
      <c r="K11" s="13"/>
    </row>
    <row r="12" spans="1:11" s="14" customFormat="1" ht="15" customHeight="1">
      <c r="A12" s="26" t="s">
        <v>480</v>
      </c>
      <c r="B12" s="27" t="s">
        <v>481</v>
      </c>
      <c r="C12" s="19">
        <f>SUM(C13,C47,C57,C101,C126,C134,C139,C158,C167,C185,C197,C257)</f>
        <v>2055914737.0599997</v>
      </c>
      <c r="D12" s="20">
        <v>1911487214.08</v>
      </c>
      <c r="E12" s="20">
        <v>-31015214.08</v>
      </c>
      <c r="F12" s="21">
        <v>1.0164933134234384</v>
      </c>
      <c r="G12" s="20">
        <v>-31015214.08</v>
      </c>
      <c r="H12" s="21">
        <v>1.0164933134234384</v>
      </c>
      <c r="I12" s="20">
        <v>0</v>
      </c>
      <c r="J12" s="21"/>
      <c r="K12" s="13"/>
    </row>
    <row r="13" spans="1:11" s="14" customFormat="1" ht="15" customHeight="1" outlineLevel="1">
      <c r="A13" s="26" t="s">
        <v>482</v>
      </c>
      <c r="B13" s="27" t="s">
        <v>483</v>
      </c>
      <c r="C13" s="19">
        <f>SUM(C14,C25)</f>
        <v>726140801.8800001</v>
      </c>
      <c r="D13" s="20">
        <v>660034194</v>
      </c>
      <c r="E13" s="20">
        <v>-8318194</v>
      </c>
      <c r="F13" s="21">
        <v>1.0127635258302696</v>
      </c>
      <c r="G13" s="20">
        <v>-8318194</v>
      </c>
      <c r="H13" s="21">
        <v>1.0127635258302696</v>
      </c>
      <c r="I13" s="20">
        <v>0</v>
      </c>
      <c r="J13" s="21"/>
      <c r="K13" s="13"/>
    </row>
    <row r="14" spans="1:11" s="14" customFormat="1" ht="15" customHeight="1" outlineLevel="2">
      <c r="A14" s="26" t="s">
        <v>484</v>
      </c>
      <c r="B14" s="27" t="s">
        <v>485</v>
      </c>
      <c r="C14" s="19">
        <f>C15</f>
        <v>13546686.299999997</v>
      </c>
      <c r="D14" s="20">
        <v>12914982.34</v>
      </c>
      <c r="E14" s="20">
        <v>1885017.66</v>
      </c>
      <c r="F14" s="21">
        <v>0.8726339418918919</v>
      </c>
      <c r="G14" s="20">
        <v>1885017.66</v>
      </c>
      <c r="H14" s="21">
        <v>0.8726339418918919</v>
      </c>
      <c r="I14" s="20">
        <v>0</v>
      </c>
      <c r="J14" s="21"/>
      <c r="K14" s="13"/>
    </row>
    <row r="15" spans="1:11" s="14" customFormat="1" ht="38.25" outlineLevel="2">
      <c r="A15" s="26" t="s">
        <v>486</v>
      </c>
      <c r="B15" s="27" t="s">
        <v>487</v>
      </c>
      <c r="C15" s="19">
        <f>SUM(C16,C22)</f>
        <v>13546686.299999997</v>
      </c>
      <c r="D15" s="20"/>
      <c r="E15" s="20"/>
      <c r="F15" s="21"/>
      <c r="G15" s="20"/>
      <c r="H15" s="21"/>
      <c r="I15" s="20"/>
      <c r="J15" s="21"/>
      <c r="K15" s="13"/>
    </row>
    <row r="16" spans="1:11" s="14" customFormat="1" ht="38.25" outlineLevel="2">
      <c r="A16" s="26" t="s">
        <v>488</v>
      </c>
      <c r="B16" s="27" t="s">
        <v>489</v>
      </c>
      <c r="C16" s="19">
        <f>SUM(C17:C21)</f>
        <v>12778451.099999998</v>
      </c>
      <c r="D16" s="20"/>
      <c r="E16" s="20"/>
      <c r="F16" s="21"/>
      <c r="G16" s="20"/>
      <c r="H16" s="21"/>
      <c r="I16" s="20"/>
      <c r="J16" s="21"/>
      <c r="K16" s="13"/>
    </row>
    <row r="17" spans="1:11" s="14" customFormat="1" ht="68.25" customHeight="1" outlineLevel="3">
      <c r="A17" s="22" t="s">
        <v>491</v>
      </c>
      <c r="B17" s="23" t="s">
        <v>167</v>
      </c>
      <c r="C17" s="24">
        <v>12718810.5</v>
      </c>
      <c r="D17" s="20">
        <v>12158498.5</v>
      </c>
      <c r="E17" s="20">
        <v>1641501.5</v>
      </c>
      <c r="F17" s="21">
        <v>0.8810506159420289</v>
      </c>
      <c r="G17" s="20">
        <v>1641501.5</v>
      </c>
      <c r="H17" s="21">
        <v>0.8810506159420289</v>
      </c>
      <c r="I17" s="20">
        <v>0</v>
      </c>
      <c r="J17" s="21"/>
      <c r="K17" s="13"/>
    </row>
    <row r="18" spans="1:11" s="14" customFormat="1" ht="51" outlineLevel="3">
      <c r="A18" s="22" t="s">
        <v>492</v>
      </c>
      <c r="B18" s="23" t="s">
        <v>168</v>
      </c>
      <c r="C18" s="24">
        <v>38394.03</v>
      </c>
      <c r="D18" s="20">
        <v>32416.2</v>
      </c>
      <c r="E18" s="20">
        <v>-32416.2</v>
      </c>
      <c r="F18" s="21"/>
      <c r="G18" s="20">
        <v>-32416.2</v>
      </c>
      <c r="H18" s="21"/>
      <c r="I18" s="20">
        <v>0</v>
      </c>
      <c r="J18" s="21"/>
      <c r="K18" s="13"/>
    </row>
    <row r="19" spans="1:11" s="14" customFormat="1" ht="51" outlineLevel="3">
      <c r="A19" s="22" t="s">
        <v>492</v>
      </c>
      <c r="B19" s="23" t="s">
        <v>143</v>
      </c>
      <c r="C19" s="24">
        <v>0.01</v>
      </c>
      <c r="D19" s="20"/>
      <c r="E19" s="20"/>
      <c r="F19" s="21"/>
      <c r="G19" s="20"/>
      <c r="H19" s="21"/>
      <c r="I19" s="20"/>
      <c r="J19" s="21"/>
      <c r="K19" s="13"/>
    </row>
    <row r="20" spans="1:11" s="14" customFormat="1" ht="69" customHeight="1" outlineLevel="3">
      <c r="A20" s="22" t="s">
        <v>493</v>
      </c>
      <c r="B20" s="23" t="s">
        <v>169</v>
      </c>
      <c r="C20" s="24">
        <v>21951.87</v>
      </c>
      <c r="D20" s="20">
        <v>22168.17</v>
      </c>
      <c r="E20" s="20">
        <v>-22168.17</v>
      </c>
      <c r="F20" s="21"/>
      <c r="G20" s="20">
        <v>-22168.17</v>
      </c>
      <c r="H20" s="21"/>
      <c r="I20" s="20">
        <v>0</v>
      </c>
      <c r="J20" s="21"/>
      <c r="K20" s="13"/>
    </row>
    <row r="21" spans="1:11" s="14" customFormat="1" ht="51" outlineLevel="3">
      <c r="A21" s="22" t="s">
        <v>149</v>
      </c>
      <c r="B21" s="23" t="s">
        <v>170</v>
      </c>
      <c r="C21" s="24">
        <v>-705.31</v>
      </c>
      <c r="D21" s="20">
        <v>705.31</v>
      </c>
      <c r="E21" s="20">
        <v>-705.31</v>
      </c>
      <c r="F21" s="21"/>
      <c r="G21" s="20">
        <v>-705.31</v>
      </c>
      <c r="H21" s="21"/>
      <c r="I21" s="20">
        <v>0</v>
      </c>
      <c r="J21" s="21"/>
      <c r="K21" s="13"/>
    </row>
    <row r="22" spans="1:11" s="14" customFormat="1" ht="38.25" outlineLevel="3">
      <c r="A22" s="17" t="s">
        <v>146</v>
      </c>
      <c r="B22" s="18" t="s">
        <v>147</v>
      </c>
      <c r="C22" s="19">
        <f>SUM(C23:C24)</f>
        <v>768235.2</v>
      </c>
      <c r="D22" s="20"/>
      <c r="E22" s="20"/>
      <c r="F22" s="21"/>
      <c r="G22" s="20"/>
      <c r="H22" s="21"/>
      <c r="I22" s="20"/>
      <c r="J22" s="21"/>
      <c r="K22" s="13"/>
    </row>
    <row r="23" spans="1:11" s="14" customFormat="1" ht="70.5" customHeight="1" outlineLevel="3">
      <c r="A23" s="22" t="s">
        <v>552</v>
      </c>
      <c r="B23" s="23" t="s">
        <v>171</v>
      </c>
      <c r="C23" s="24">
        <v>768234.2</v>
      </c>
      <c r="D23" s="20">
        <v>696244.25</v>
      </c>
      <c r="E23" s="20">
        <v>303755.75</v>
      </c>
      <c r="F23" s="21">
        <v>0.69624425</v>
      </c>
      <c r="G23" s="20">
        <v>303755.75</v>
      </c>
      <c r="H23" s="21">
        <v>0.69624425</v>
      </c>
      <c r="I23" s="20">
        <v>0</v>
      </c>
      <c r="J23" s="21"/>
      <c r="K23" s="13"/>
    </row>
    <row r="24" spans="1:11" s="14" customFormat="1" ht="45" customHeight="1" outlineLevel="3">
      <c r="A24" s="22" t="s">
        <v>553</v>
      </c>
      <c r="B24" s="23" t="s">
        <v>172</v>
      </c>
      <c r="C24" s="24">
        <v>1</v>
      </c>
      <c r="D24" s="20">
        <v>1107.94</v>
      </c>
      <c r="E24" s="20">
        <v>-1107.94</v>
      </c>
      <c r="F24" s="21"/>
      <c r="G24" s="20">
        <v>-1107.94</v>
      </c>
      <c r="H24" s="21"/>
      <c r="I24" s="20">
        <v>0</v>
      </c>
      <c r="J24" s="21"/>
      <c r="K24" s="13"/>
    </row>
    <row r="25" spans="1:11" s="14" customFormat="1" ht="12.75" outlineLevel="2">
      <c r="A25" s="17" t="s">
        <v>148</v>
      </c>
      <c r="B25" s="18" t="s">
        <v>173</v>
      </c>
      <c r="C25" s="19">
        <f>SUM(C26,C32,C36,C41,C44)</f>
        <v>712594115.5800002</v>
      </c>
      <c r="D25" s="20">
        <v>647119211.66</v>
      </c>
      <c r="E25" s="20">
        <v>-10203211.66</v>
      </c>
      <c r="F25" s="21">
        <v>1.0160197132117894</v>
      </c>
      <c r="G25" s="20">
        <v>-10203211.66</v>
      </c>
      <c r="H25" s="21">
        <v>1.0160197132117894</v>
      </c>
      <c r="I25" s="20">
        <v>0</v>
      </c>
      <c r="J25" s="21"/>
      <c r="K25" s="13"/>
    </row>
    <row r="26" spans="1:11" s="14" customFormat="1" ht="63.75" outlineLevel="2">
      <c r="A26" s="17" t="s">
        <v>293</v>
      </c>
      <c r="B26" s="18" t="s">
        <v>175</v>
      </c>
      <c r="C26" s="19">
        <f>SUM(C27:C31)</f>
        <v>678598197.0900002</v>
      </c>
      <c r="D26" s="20"/>
      <c r="E26" s="20"/>
      <c r="F26" s="21"/>
      <c r="G26" s="20"/>
      <c r="H26" s="21"/>
      <c r="I26" s="20"/>
      <c r="J26" s="21"/>
      <c r="K26" s="13"/>
    </row>
    <row r="27" spans="1:11" s="14" customFormat="1" ht="96" customHeight="1" outlineLevel="3">
      <c r="A27" s="22" t="s">
        <v>554</v>
      </c>
      <c r="B27" s="23" t="s">
        <v>176</v>
      </c>
      <c r="C27" s="24">
        <v>677472544.59</v>
      </c>
      <c r="D27" s="20">
        <v>614080811.06</v>
      </c>
      <c r="E27" s="20">
        <v>-6164811.06</v>
      </c>
      <c r="F27" s="21">
        <v>1.0101408929194164</v>
      </c>
      <c r="G27" s="20">
        <v>-6164811.06</v>
      </c>
      <c r="H27" s="21">
        <v>1.0101408929194164</v>
      </c>
      <c r="I27" s="20">
        <v>0</v>
      </c>
      <c r="J27" s="21"/>
      <c r="K27" s="13"/>
    </row>
    <row r="28" spans="1:11" s="14" customFormat="1" ht="76.5" outlineLevel="3">
      <c r="A28" s="22" t="s">
        <v>555</v>
      </c>
      <c r="B28" s="23" t="s">
        <v>177</v>
      </c>
      <c r="C28" s="24">
        <v>431618.83</v>
      </c>
      <c r="D28" s="20">
        <v>176103.29</v>
      </c>
      <c r="E28" s="20">
        <v>-176103.29</v>
      </c>
      <c r="F28" s="21"/>
      <c r="G28" s="20">
        <v>-176103.29</v>
      </c>
      <c r="H28" s="21"/>
      <c r="I28" s="20">
        <v>0</v>
      </c>
      <c r="J28" s="21"/>
      <c r="K28" s="13"/>
    </row>
    <row r="29" spans="1:11" s="14" customFormat="1" ht="96" customHeight="1" outlineLevel="3">
      <c r="A29" s="22" t="s">
        <v>556</v>
      </c>
      <c r="B29" s="23" t="s">
        <v>178</v>
      </c>
      <c r="C29" s="24">
        <v>720586.65</v>
      </c>
      <c r="D29" s="20">
        <v>992336.79</v>
      </c>
      <c r="E29" s="20">
        <v>-992336.79</v>
      </c>
      <c r="F29" s="21"/>
      <c r="G29" s="20">
        <v>-992336.79</v>
      </c>
      <c r="H29" s="21"/>
      <c r="I29" s="20">
        <v>0</v>
      </c>
      <c r="J29" s="21"/>
      <c r="K29" s="13"/>
    </row>
    <row r="30" spans="1:11" s="14" customFormat="1" ht="72.75" customHeight="1" outlineLevel="3">
      <c r="A30" s="22" t="s">
        <v>557</v>
      </c>
      <c r="B30" s="23" t="s">
        <v>179</v>
      </c>
      <c r="C30" s="24">
        <v>-26547.18</v>
      </c>
      <c r="D30" s="20">
        <v>22636.21</v>
      </c>
      <c r="E30" s="20">
        <v>-22636.21</v>
      </c>
      <c r="F30" s="21"/>
      <c r="G30" s="20">
        <v>-22636.21</v>
      </c>
      <c r="H30" s="21"/>
      <c r="I30" s="20">
        <v>0</v>
      </c>
      <c r="J30" s="21"/>
      <c r="K30" s="13"/>
    </row>
    <row r="31" spans="1:11" s="14" customFormat="1" ht="93.75" customHeight="1" outlineLevel="3">
      <c r="A31" s="56" t="s">
        <v>142</v>
      </c>
      <c r="B31" s="23" t="s">
        <v>141</v>
      </c>
      <c r="C31" s="24">
        <v>-5.8</v>
      </c>
      <c r="D31" s="20"/>
      <c r="E31" s="20"/>
      <c r="F31" s="21"/>
      <c r="G31" s="20"/>
      <c r="H31" s="21"/>
      <c r="I31" s="20"/>
      <c r="J31" s="21"/>
      <c r="K31" s="13"/>
    </row>
    <row r="32" spans="1:11" s="14" customFormat="1" ht="89.25" outlineLevel="3">
      <c r="A32" s="17" t="s">
        <v>294</v>
      </c>
      <c r="B32" s="18" t="s">
        <v>295</v>
      </c>
      <c r="C32" s="19">
        <f>SUM(C33:C35)</f>
        <v>8660424.030000001</v>
      </c>
      <c r="D32" s="20"/>
      <c r="E32" s="20"/>
      <c r="F32" s="21"/>
      <c r="G32" s="20"/>
      <c r="H32" s="21"/>
      <c r="I32" s="20"/>
      <c r="J32" s="21"/>
      <c r="K32" s="13"/>
    </row>
    <row r="33" spans="1:11" s="31" customFormat="1" ht="127.5" outlineLevel="3">
      <c r="A33" s="22" t="s">
        <v>558</v>
      </c>
      <c r="B33" s="23" t="s">
        <v>180</v>
      </c>
      <c r="C33" s="24">
        <v>8649027.98</v>
      </c>
      <c r="D33" s="28">
        <v>4042468.83</v>
      </c>
      <c r="E33" s="28">
        <v>-42468.83</v>
      </c>
      <c r="F33" s="29">
        <v>1.0106172075</v>
      </c>
      <c r="G33" s="28">
        <v>-42468.83</v>
      </c>
      <c r="H33" s="29">
        <v>1.0106172075</v>
      </c>
      <c r="I33" s="28">
        <v>0</v>
      </c>
      <c r="J33" s="29"/>
      <c r="K33" s="30"/>
    </row>
    <row r="34" spans="1:11" s="14" customFormat="1" ht="109.5" customHeight="1" outlineLevel="3">
      <c r="A34" s="22" t="s">
        <v>559</v>
      </c>
      <c r="B34" s="23" t="s">
        <v>181</v>
      </c>
      <c r="C34" s="24">
        <v>9596.05</v>
      </c>
      <c r="D34" s="20">
        <v>36569.68</v>
      </c>
      <c r="E34" s="20">
        <v>-36569.68</v>
      </c>
      <c r="F34" s="21"/>
      <c r="G34" s="20">
        <v>-36569.68</v>
      </c>
      <c r="H34" s="21"/>
      <c r="I34" s="20">
        <v>0</v>
      </c>
      <c r="J34" s="21"/>
      <c r="K34" s="13"/>
    </row>
    <row r="35" spans="1:11" s="14" customFormat="1" ht="121.5" customHeight="1" outlineLevel="3">
      <c r="A35" s="22" t="s">
        <v>560</v>
      </c>
      <c r="B35" s="23" t="s">
        <v>182</v>
      </c>
      <c r="C35" s="24">
        <v>1800</v>
      </c>
      <c r="D35" s="20">
        <v>8405.57</v>
      </c>
      <c r="E35" s="20">
        <v>-8405.57</v>
      </c>
      <c r="F35" s="21"/>
      <c r="G35" s="20">
        <v>-8405.57</v>
      </c>
      <c r="H35" s="21"/>
      <c r="I35" s="20">
        <v>0</v>
      </c>
      <c r="J35" s="21"/>
      <c r="K35" s="13"/>
    </row>
    <row r="36" spans="1:11" s="14" customFormat="1" ht="38.25" outlineLevel="3">
      <c r="A36" s="17" t="s">
        <v>296</v>
      </c>
      <c r="B36" s="18" t="s">
        <v>297</v>
      </c>
      <c r="C36" s="19">
        <f>SUM(C37:C40)</f>
        <v>16154726.309999999</v>
      </c>
      <c r="D36" s="20"/>
      <c r="E36" s="20"/>
      <c r="F36" s="21"/>
      <c r="G36" s="20"/>
      <c r="H36" s="21"/>
      <c r="I36" s="20"/>
      <c r="J36" s="21"/>
      <c r="K36" s="13"/>
    </row>
    <row r="37" spans="1:11" s="31" customFormat="1" ht="69" customHeight="1" outlineLevel="3">
      <c r="A37" s="22" t="s">
        <v>383</v>
      </c>
      <c r="B37" s="23" t="s">
        <v>183</v>
      </c>
      <c r="C37" s="24">
        <v>16084242.09</v>
      </c>
      <c r="D37" s="28">
        <v>17935236.96</v>
      </c>
      <c r="E37" s="28">
        <v>-1935236.96</v>
      </c>
      <c r="F37" s="29">
        <v>1.12095231</v>
      </c>
      <c r="G37" s="28">
        <v>-1935236.96</v>
      </c>
      <c r="H37" s="29">
        <v>1.12095231</v>
      </c>
      <c r="I37" s="28">
        <v>0</v>
      </c>
      <c r="J37" s="29"/>
      <c r="K37" s="30"/>
    </row>
    <row r="38" spans="1:11" s="14" customFormat="1" ht="51" outlineLevel="3">
      <c r="A38" s="22" t="s">
        <v>384</v>
      </c>
      <c r="B38" s="23" t="s">
        <v>184</v>
      </c>
      <c r="C38" s="24">
        <v>57627.53</v>
      </c>
      <c r="D38" s="20">
        <v>18253.1</v>
      </c>
      <c r="E38" s="20">
        <v>-18253.1</v>
      </c>
      <c r="F38" s="21"/>
      <c r="G38" s="20">
        <v>-18253.1</v>
      </c>
      <c r="H38" s="21"/>
      <c r="I38" s="20">
        <v>0</v>
      </c>
      <c r="J38" s="21"/>
      <c r="K38" s="13"/>
    </row>
    <row r="39" spans="1:11" s="14" customFormat="1" ht="66.75" customHeight="1" outlineLevel="3">
      <c r="A39" s="22" t="s">
        <v>399</v>
      </c>
      <c r="B39" s="23" t="s">
        <v>185</v>
      </c>
      <c r="C39" s="24">
        <v>18630.49</v>
      </c>
      <c r="D39" s="20">
        <v>-55994.69</v>
      </c>
      <c r="E39" s="20">
        <v>55994.69</v>
      </c>
      <c r="F39" s="21"/>
      <c r="G39" s="20">
        <v>55994.69</v>
      </c>
      <c r="H39" s="21"/>
      <c r="I39" s="20">
        <v>0</v>
      </c>
      <c r="J39" s="21"/>
      <c r="K39" s="13"/>
    </row>
    <row r="40" spans="1:11" s="14" customFormat="1" ht="51" outlineLevel="3">
      <c r="A40" s="22" t="s">
        <v>400</v>
      </c>
      <c r="B40" s="23" t="s">
        <v>186</v>
      </c>
      <c r="C40" s="24">
        <v>-5773.8</v>
      </c>
      <c r="D40" s="20">
        <v>8597</v>
      </c>
      <c r="E40" s="20">
        <v>-8597</v>
      </c>
      <c r="F40" s="21"/>
      <c r="G40" s="20">
        <v>-8597</v>
      </c>
      <c r="H40" s="21"/>
      <c r="I40" s="20">
        <v>0</v>
      </c>
      <c r="J40" s="21"/>
      <c r="K40" s="13"/>
    </row>
    <row r="41" spans="1:11" s="14" customFormat="1" ht="76.5" outlineLevel="3">
      <c r="A41" s="17" t="s">
        <v>299</v>
      </c>
      <c r="B41" s="18" t="s">
        <v>298</v>
      </c>
      <c r="C41" s="19">
        <f>SUM(C42:C43)</f>
        <v>9215287.32</v>
      </c>
      <c r="D41" s="20"/>
      <c r="E41" s="20"/>
      <c r="F41" s="21"/>
      <c r="G41" s="20"/>
      <c r="H41" s="21"/>
      <c r="I41" s="20"/>
      <c r="J41" s="21"/>
      <c r="K41" s="13"/>
    </row>
    <row r="42" spans="1:11" s="31" customFormat="1" ht="108.75" customHeight="1" outlineLevel="3">
      <c r="A42" s="22" t="s">
        <v>401</v>
      </c>
      <c r="B42" s="23" t="s">
        <v>187</v>
      </c>
      <c r="C42" s="24">
        <v>9215087.32</v>
      </c>
      <c r="D42" s="28">
        <v>9853387.86</v>
      </c>
      <c r="E42" s="28">
        <v>-853387.86</v>
      </c>
      <c r="F42" s="29">
        <v>1.0948208733333333</v>
      </c>
      <c r="G42" s="28">
        <v>-853387.86</v>
      </c>
      <c r="H42" s="29">
        <v>1.0948208733333333</v>
      </c>
      <c r="I42" s="28">
        <v>0</v>
      </c>
      <c r="J42" s="29"/>
      <c r="K42" s="30"/>
    </row>
    <row r="43" spans="1:11" s="14" customFormat="1" ht="89.25" outlineLevel="3">
      <c r="A43" s="22" t="s">
        <v>402</v>
      </c>
      <c r="B43" s="23" t="s">
        <v>188</v>
      </c>
      <c r="C43" s="24">
        <v>200</v>
      </c>
      <c r="D43" s="20">
        <v>400</v>
      </c>
      <c r="E43" s="20">
        <v>-400</v>
      </c>
      <c r="F43" s="21"/>
      <c r="G43" s="20">
        <v>-400</v>
      </c>
      <c r="H43" s="21"/>
      <c r="I43" s="20">
        <v>0</v>
      </c>
      <c r="J43" s="21"/>
      <c r="K43" s="13"/>
    </row>
    <row r="44" spans="1:11" s="14" customFormat="1" ht="51" outlineLevel="3">
      <c r="A44" s="57" t="s">
        <v>692</v>
      </c>
      <c r="B44" s="18" t="s">
        <v>140</v>
      </c>
      <c r="C44" s="19">
        <f>SUM(C45:C46)</f>
        <v>-34519.17</v>
      </c>
      <c r="D44" s="20"/>
      <c r="E44" s="20"/>
      <c r="F44" s="21"/>
      <c r="G44" s="20"/>
      <c r="H44" s="21"/>
      <c r="I44" s="20"/>
      <c r="J44" s="21"/>
      <c r="K44" s="13"/>
    </row>
    <row r="45" spans="1:11" s="14" customFormat="1" ht="51" outlineLevel="3">
      <c r="A45" s="56" t="s">
        <v>138</v>
      </c>
      <c r="B45" s="23" t="s">
        <v>139</v>
      </c>
      <c r="C45" s="24">
        <v>-34531.2</v>
      </c>
      <c r="D45" s="20"/>
      <c r="E45" s="20"/>
      <c r="F45" s="21"/>
      <c r="G45" s="20"/>
      <c r="H45" s="21"/>
      <c r="I45" s="20"/>
      <c r="J45" s="21"/>
      <c r="K45" s="13"/>
    </row>
    <row r="46" spans="1:11" s="14" customFormat="1" ht="51" outlineLevel="3">
      <c r="A46" s="56" t="s">
        <v>138</v>
      </c>
      <c r="B46" s="23" t="s">
        <v>137</v>
      </c>
      <c r="C46" s="24">
        <v>12.03</v>
      </c>
      <c r="D46" s="20"/>
      <c r="E46" s="20"/>
      <c r="F46" s="21"/>
      <c r="G46" s="20"/>
      <c r="H46" s="21"/>
      <c r="I46" s="20"/>
      <c r="J46" s="21"/>
      <c r="K46" s="13"/>
    </row>
    <row r="47" spans="1:11" s="14" customFormat="1" ht="38.25" outlineLevel="1">
      <c r="A47" s="17" t="s">
        <v>300</v>
      </c>
      <c r="B47" s="18" t="s">
        <v>189</v>
      </c>
      <c r="C47" s="19">
        <f>C48</f>
        <v>3957864.2999999993</v>
      </c>
      <c r="D47" s="20">
        <v>2527394.3</v>
      </c>
      <c r="E47" s="20">
        <v>-127394.3</v>
      </c>
      <c r="F47" s="21">
        <v>1.0530809583333334</v>
      </c>
      <c r="G47" s="20">
        <v>-127394.3</v>
      </c>
      <c r="H47" s="21">
        <v>1.0530809583333334</v>
      </c>
      <c r="I47" s="20">
        <v>0</v>
      </c>
      <c r="J47" s="21"/>
      <c r="K47" s="13"/>
    </row>
    <row r="48" spans="1:11" s="14" customFormat="1" ht="25.5" outlineLevel="2">
      <c r="A48" s="17" t="s">
        <v>301</v>
      </c>
      <c r="B48" s="18" t="s">
        <v>475</v>
      </c>
      <c r="C48" s="19">
        <f>SUM(C49,C51,C53,C55)</f>
        <v>3957864.2999999993</v>
      </c>
      <c r="D48" s="20">
        <v>2527394.3</v>
      </c>
      <c r="E48" s="20">
        <v>-127394.3</v>
      </c>
      <c r="F48" s="21">
        <v>1.0530809583333334</v>
      </c>
      <c r="G48" s="20">
        <v>-127394.3</v>
      </c>
      <c r="H48" s="21">
        <v>1.0530809583333334</v>
      </c>
      <c r="I48" s="20">
        <v>0</v>
      </c>
      <c r="J48" s="21"/>
      <c r="K48" s="13"/>
    </row>
    <row r="49" spans="1:11" s="14" customFormat="1" ht="63.75" outlineLevel="3">
      <c r="A49" s="17" t="s">
        <v>416</v>
      </c>
      <c r="B49" s="18" t="s">
        <v>578</v>
      </c>
      <c r="C49" s="19">
        <f>C50</f>
        <v>1801553.16</v>
      </c>
      <c r="D49" s="20">
        <v>1126119.25</v>
      </c>
      <c r="E49" s="20">
        <v>-254119.25</v>
      </c>
      <c r="F49" s="21">
        <v>1.2914211582568806</v>
      </c>
      <c r="G49" s="20">
        <v>-254119.25</v>
      </c>
      <c r="H49" s="21">
        <v>1.2914211582568806</v>
      </c>
      <c r="I49" s="20">
        <v>0</v>
      </c>
      <c r="J49" s="21"/>
      <c r="K49" s="13"/>
    </row>
    <row r="50" spans="1:11" s="14" customFormat="1" ht="66" customHeight="1" outlineLevel="3">
      <c r="A50" s="22" t="s">
        <v>416</v>
      </c>
      <c r="B50" s="23" t="s">
        <v>444</v>
      </c>
      <c r="C50" s="24">
        <v>1801553.16</v>
      </c>
      <c r="D50" s="20"/>
      <c r="E50" s="20"/>
      <c r="F50" s="21"/>
      <c r="G50" s="20"/>
      <c r="H50" s="21"/>
      <c r="I50" s="20"/>
      <c r="J50" s="21"/>
      <c r="K50" s="13"/>
    </row>
    <row r="51" spans="1:11" s="14" customFormat="1" ht="76.5" outlineLevel="3">
      <c r="A51" s="17" t="s">
        <v>417</v>
      </c>
      <c r="B51" s="18" t="s">
        <v>579</v>
      </c>
      <c r="C51" s="19">
        <f>C52</f>
        <v>13241.89</v>
      </c>
      <c r="D51" s="20">
        <v>10845.27</v>
      </c>
      <c r="E51" s="20">
        <v>-4845.27</v>
      </c>
      <c r="F51" s="21">
        <v>1.807545</v>
      </c>
      <c r="G51" s="20">
        <v>-4845.27</v>
      </c>
      <c r="H51" s="21">
        <v>1.807545</v>
      </c>
      <c r="I51" s="20">
        <v>0</v>
      </c>
      <c r="J51" s="21"/>
      <c r="K51" s="13"/>
    </row>
    <row r="52" spans="1:11" s="14" customFormat="1" ht="79.5" customHeight="1" outlineLevel="3">
      <c r="A52" s="22" t="s">
        <v>417</v>
      </c>
      <c r="B52" s="23" t="s">
        <v>443</v>
      </c>
      <c r="C52" s="24">
        <v>13241.89</v>
      </c>
      <c r="D52" s="20"/>
      <c r="E52" s="20"/>
      <c r="F52" s="21"/>
      <c r="G52" s="20"/>
      <c r="H52" s="21"/>
      <c r="I52" s="20"/>
      <c r="J52" s="21"/>
      <c r="K52" s="13"/>
    </row>
    <row r="53" spans="1:11" s="14" customFormat="1" ht="63.75" outlineLevel="3">
      <c r="A53" s="17" t="s">
        <v>418</v>
      </c>
      <c r="B53" s="18" t="s">
        <v>580</v>
      </c>
      <c r="C53" s="19">
        <f>C54</f>
        <v>2406881.15</v>
      </c>
      <c r="D53" s="20">
        <v>1642744.37</v>
      </c>
      <c r="E53" s="20">
        <v>-20744.37</v>
      </c>
      <c r="F53" s="21">
        <v>1.0127893773119605</v>
      </c>
      <c r="G53" s="20">
        <v>-20744.37</v>
      </c>
      <c r="H53" s="21">
        <v>1.0127893773119605</v>
      </c>
      <c r="I53" s="20">
        <v>0</v>
      </c>
      <c r="J53" s="21"/>
      <c r="K53" s="13"/>
    </row>
    <row r="54" spans="1:11" s="14" customFormat="1" ht="72" customHeight="1" outlineLevel="3">
      <c r="A54" s="22" t="s">
        <v>418</v>
      </c>
      <c r="B54" s="23" t="s">
        <v>442</v>
      </c>
      <c r="C54" s="24">
        <v>2406881.15</v>
      </c>
      <c r="D54" s="20"/>
      <c r="E54" s="20"/>
      <c r="F54" s="21"/>
      <c r="G54" s="20"/>
      <c r="H54" s="21"/>
      <c r="I54" s="20"/>
      <c r="J54" s="21"/>
      <c r="K54" s="13"/>
    </row>
    <row r="55" spans="1:11" s="14" customFormat="1" ht="63.75" outlineLevel="3">
      <c r="A55" s="17" t="s">
        <v>419</v>
      </c>
      <c r="B55" s="18" t="s">
        <v>581</v>
      </c>
      <c r="C55" s="19">
        <f>C56</f>
        <v>-263811.9</v>
      </c>
      <c r="D55" s="20">
        <v>-252314.59</v>
      </c>
      <c r="E55" s="20">
        <v>152314.59</v>
      </c>
      <c r="F55" s="21">
        <v>2.5231459</v>
      </c>
      <c r="G55" s="20">
        <v>152314.59</v>
      </c>
      <c r="H55" s="21">
        <v>2.5231459</v>
      </c>
      <c r="I55" s="20">
        <v>0</v>
      </c>
      <c r="J55" s="21"/>
      <c r="K55" s="13"/>
    </row>
    <row r="56" spans="1:11" s="14" customFormat="1" ht="69.75" customHeight="1" outlineLevel="3">
      <c r="A56" s="22" t="s">
        <v>419</v>
      </c>
      <c r="B56" s="23" t="s">
        <v>441</v>
      </c>
      <c r="C56" s="24">
        <v>-263811.9</v>
      </c>
      <c r="D56" s="20"/>
      <c r="E56" s="20"/>
      <c r="F56" s="21"/>
      <c r="G56" s="20"/>
      <c r="H56" s="21"/>
      <c r="I56" s="20"/>
      <c r="J56" s="21"/>
      <c r="K56" s="13"/>
    </row>
    <row r="57" spans="1:11" s="14" customFormat="1" ht="12.75" outlineLevel="1">
      <c r="A57" s="17" t="s">
        <v>420</v>
      </c>
      <c r="B57" s="18" t="s">
        <v>191</v>
      </c>
      <c r="C57" s="19">
        <f>SUM(C58,C82,C92,C96)</f>
        <v>786417866.47</v>
      </c>
      <c r="D57" s="20">
        <v>712518723.18</v>
      </c>
      <c r="E57" s="20">
        <v>-34118723.18</v>
      </c>
      <c r="F57" s="21">
        <v>1.0502929292158019</v>
      </c>
      <c r="G57" s="20">
        <v>-34118723.18</v>
      </c>
      <c r="H57" s="21">
        <v>1.0502929292158019</v>
      </c>
      <c r="I57" s="20">
        <v>0</v>
      </c>
      <c r="J57" s="21"/>
      <c r="K57" s="13"/>
    </row>
    <row r="58" spans="1:11" s="14" customFormat="1" ht="25.5" outlineLevel="2">
      <c r="A58" s="17" t="s">
        <v>421</v>
      </c>
      <c r="B58" s="18" t="s">
        <v>573</v>
      </c>
      <c r="C58" s="19">
        <f>SUM(C59,C68,C77)</f>
        <v>670683267.1700001</v>
      </c>
      <c r="D58" s="20">
        <v>597813015.92</v>
      </c>
      <c r="E58" s="20">
        <v>-46813015.92</v>
      </c>
      <c r="F58" s="21">
        <v>1.0849601014882033</v>
      </c>
      <c r="G58" s="20">
        <v>-46813015.92</v>
      </c>
      <c r="H58" s="21">
        <v>1.0849601014882033</v>
      </c>
      <c r="I58" s="20">
        <v>0</v>
      </c>
      <c r="J58" s="21"/>
      <c r="K58" s="13"/>
    </row>
    <row r="59" spans="1:11" s="14" customFormat="1" ht="25.5" outlineLevel="2">
      <c r="A59" s="17" t="s">
        <v>422</v>
      </c>
      <c r="B59" s="18" t="s">
        <v>190</v>
      </c>
      <c r="C59" s="19">
        <f>SUM(C60,C65)</f>
        <v>505950337.51000005</v>
      </c>
      <c r="D59" s="20"/>
      <c r="E59" s="20"/>
      <c r="F59" s="21"/>
      <c r="G59" s="20"/>
      <c r="H59" s="21"/>
      <c r="I59" s="20"/>
      <c r="J59" s="21"/>
      <c r="K59" s="13"/>
    </row>
    <row r="60" spans="1:11" s="14" customFormat="1" ht="25.5" outlineLevel="2">
      <c r="A60" s="17" t="s">
        <v>422</v>
      </c>
      <c r="B60" s="18" t="s">
        <v>423</v>
      </c>
      <c r="C60" s="19">
        <f>SUM(C61:C64)</f>
        <v>505909540.15000004</v>
      </c>
      <c r="D60" s="20"/>
      <c r="E60" s="20"/>
      <c r="F60" s="21"/>
      <c r="G60" s="20"/>
      <c r="H60" s="21"/>
      <c r="I60" s="20"/>
      <c r="J60" s="21"/>
      <c r="K60" s="13"/>
    </row>
    <row r="61" spans="1:11" s="31" customFormat="1" ht="57" customHeight="1" outlineLevel="3">
      <c r="A61" s="22" t="s">
        <v>403</v>
      </c>
      <c r="B61" s="23" t="s">
        <v>192</v>
      </c>
      <c r="C61" s="24">
        <v>506305051.97</v>
      </c>
      <c r="D61" s="28">
        <v>429031955.34</v>
      </c>
      <c r="E61" s="28">
        <v>-3031955.34</v>
      </c>
      <c r="F61" s="29">
        <v>1.0071172660563381</v>
      </c>
      <c r="G61" s="28">
        <v>-3031955.34</v>
      </c>
      <c r="H61" s="29">
        <v>1.0071172660563381</v>
      </c>
      <c r="I61" s="28">
        <v>0</v>
      </c>
      <c r="J61" s="29"/>
      <c r="K61" s="30"/>
    </row>
    <row r="62" spans="1:11" s="14" customFormat="1" ht="38.25" outlineLevel="3">
      <c r="A62" s="22" t="s">
        <v>404</v>
      </c>
      <c r="B62" s="23" t="s">
        <v>193</v>
      </c>
      <c r="C62" s="24">
        <v>-422281.03</v>
      </c>
      <c r="D62" s="20">
        <v>5875475.24</v>
      </c>
      <c r="E62" s="20">
        <v>-5875475.24</v>
      </c>
      <c r="F62" s="21"/>
      <c r="G62" s="20">
        <v>-5875475.24</v>
      </c>
      <c r="H62" s="21"/>
      <c r="I62" s="20">
        <v>0</v>
      </c>
      <c r="J62" s="21"/>
      <c r="K62" s="13"/>
    </row>
    <row r="63" spans="1:11" s="14" customFormat="1" ht="55.5" customHeight="1" outlineLevel="3">
      <c r="A63" s="22" t="s">
        <v>405</v>
      </c>
      <c r="B63" s="23" t="s">
        <v>194</v>
      </c>
      <c r="C63" s="24">
        <v>55003.28</v>
      </c>
      <c r="D63" s="20">
        <v>118526.02</v>
      </c>
      <c r="E63" s="20">
        <v>-118526.02</v>
      </c>
      <c r="F63" s="21"/>
      <c r="G63" s="20">
        <v>-118526.02</v>
      </c>
      <c r="H63" s="21"/>
      <c r="I63" s="20">
        <v>0</v>
      </c>
      <c r="J63" s="21"/>
      <c r="K63" s="13"/>
    </row>
    <row r="64" spans="1:11" s="14" customFormat="1" ht="38.25" outlineLevel="3">
      <c r="A64" s="22" t="s">
        <v>406</v>
      </c>
      <c r="B64" s="23" t="s">
        <v>195</v>
      </c>
      <c r="C64" s="24">
        <v>-28234.07</v>
      </c>
      <c r="D64" s="20">
        <v>47556.7</v>
      </c>
      <c r="E64" s="20">
        <v>-47556.7</v>
      </c>
      <c r="F64" s="21"/>
      <c r="G64" s="20">
        <v>-47556.7</v>
      </c>
      <c r="H64" s="21"/>
      <c r="I64" s="20">
        <v>0</v>
      </c>
      <c r="J64" s="21"/>
      <c r="K64" s="13"/>
    </row>
    <row r="65" spans="1:11" s="14" customFormat="1" ht="38.25" outlineLevel="3">
      <c r="A65" s="17" t="s">
        <v>424</v>
      </c>
      <c r="B65" s="18" t="s">
        <v>577</v>
      </c>
      <c r="C65" s="19">
        <f>SUM(C66:C67)</f>
        <v>40797.36</v>
      </c>
      <c r="D65" s="20"/>
      <c r="E65" s="20"/>
      <c r="F65" s="21"/>
      <c r="G65" s="20"/>
      <c r="H65" s="21"/>
      <c r="I65" s="20"/>
      <c r="J65" s="21"/>
      <c r="K65" s="13"/>
    </row>
    <row r="66" spans="1:11" s="14" customFormat="1" ht="69" customHeight="1" outlineLevel="3">
      <c r="A66" s="22" t="s">
        <v>407</v>
      </c>
      <c r="B66" s="23" t="s">
        <v>196</v>
      </c>
      <c r="C66" s="24">
        <v>9382.54</v>
      </c>
      <c r="D66" s="20">
        <v>2998.65</v>
      </c>
      <c r="E66" s="20">
        <v>-2998.65</v>
      </c>
      <c r="F66" s="21"/>
      <c r="G66" s="20">
        <v>-2998.65</v>
      </c>
      <c r="H66" s="21"/>
      <c r="I66" s="20">
        <v>0</v>
      </c>
      <c r="J66" s="21"/>
      <c r="K66" s="13"/>
    </row>
    <row r="67" spans="1:11" s="14" customFormat="1" ht="51" outlineLevel="3">
      <c r="A67" s="22" t="s">
        <v>408</v>
      </c>
      <c r="B67" s="23" t="s">
        <v>197</v>
      </c>
      <c r="C67" s="24">
        <v>31414.82</v>
      </c>
      <c r="D67" s="20">
        <v>18396.77</v>
      </c>
      <c r="E67" s="20">
        <v>-18396.77</v>
      </c>
      <c r="F67" s="21"/>
      <c r="G67" s="20">
        <v>-18396.77</v>
      </c>
      <c r="H67" s="21"/>
      <c r="I67" s="20">
        <v>0</v>
      </c>
      <c r="J67" s="21"/>
      <c r="K67" s="13"/>
    </row>
    <row r="68" spans="1:11" s="14" customFormat="1" ht="38.25" outlineLevel="3">
      <c r="A68" s="17" t="s">
        <v>425</v>
      </c>
      <c r="B68" s="18" t="s">
        <v>575</v>
      </c>
      <c r="C68" s="19">
        <f>SUM(C69,C73)</f>
        <v>164605062.28</v>
      </c>
      <c r="D68" s="20"/>
      <c r="E68" s="20"/>
      <c r="F68" s="21"/>
      <c r="G68" s="20"/>
      <c r="H68" s="21"/>
      <c r="I68" s="20"/>
      <c r="J68" s="21"/>
      <c r="K68" s="13"/>
    </row>
    <row r="69" spans="1:11" s="14" customFormat="1" ht="51" outlineLevel="3">
      <c r="A69" s="17" t="s">
        <v>426</v>
      </c>
      <c r="B69" s="18" t="s">
        <v>576</v>
      </c>
      <c r="C69" s="19">
        <f>SUM(C70:C72)</f>
        <v>164598590.58</v>
      </c>
      <c r="D69" s="20"/>
      <c r="E69" s="20"/>
      <c r="F69" s="21"/>
      <c r="G69" s="20"/>
      <c r="H69" s="21"/>
      <c r="I69" s="20"/>
      <c r="J69" s="21"/>
      <c r="K69" s="13"/>
    </row>
    <row r="70" spans="1:11" s="31" customFormat="1" ht="83.25" customHeight="1" outlineLevel="3">
      <c r="A70" s="22" t="s">
        <v>409</v>
      </c>
      <c r="B70" s="23" t="s">
        <v>198</v>
      </c>
      <c r="C70" s="24">
        <v>161965204.96</v>
      </c>
      <c r="D70" s="28">
        <v>160532330.62</v>
      </c>
      <c r="E70" s="28">
        <v>-35532330.62</v>
      </c>
      <c r="F70" s="29">
        <v>1.28425864496</v>
      </c>
      <c r="G70" s="28">
        <v>-35532330.62</v>
      </c>
      <c r="H70" s="29">
        <v>1.28425864496</v>
      </c>
      <c r="I70" s="28">
        <v>0</v>
      </c>
      <c r="J70" s="29"/>
      <c r="K70" s="30"/>
    </row>
    <row r="71" spans="1:11" s="14" customFormat="1" ht="43.5" customHeight="1" outlineLevel="3">
      <c r="A71" s="22" t="s">
        <v>410</v>
      </c>
      <c r="B71" s="23" t="s">
        <v>199</v>
      </c>
      <c r="C71" s="24">
        <v>2620538.46</v>
      </c>
      <c r="D71" s="20">
        <v>2010214.08</v>
      </c>
      <c r="E71" s="20">
        <v>-2010214.08</v>
      </c>
      <c r="F71" s="21"/>
      <c r="G71" s="20">
        <v>-2010214.08</v>
      </c>
      <c r="H71" s="21"/>
      <c r="I71" s="20">
        <v>0</v>
      </c>
      <c r="J71" s="21"/>
      <c r="K71" s="13"/>
    </row>
    <row r="72" spans="1:11" s="14" customFormat="1" ht="63.75" outlineLevel="3">
      <c r="A72" s="22" t="s">
        <v>411</v>
      </c>
      <c r="B72" s="23" t="s">
        <v>200</v>
      </c>
      <c r="C72" s="24">
        <v>12847.16</v>
      </c>
      <c r="D72" s="20">
        <v>56947.26</v>
      </c>
      <c r="E72" s="20">
        <v>-56947.26</v>
      </c>
      <c r="F72" s="21"/>
      <c r="G72" s="20">
        <v>-56947.26</v>
      </c>
      <c r="H72" s="21"/>
      <c r="I72" s="20">
        <v>0</v>
      </c>
      <c r="J72" s="21"/>
      <c r="K72" s="13"/>
    </row>
    <row r="73" spans="1:11" s="14" customFormat="1" ht="51" outlineLevel="3">
      <c r="A73" s="17" t="s">
        <v>427</v>
      </c>
      <c r="B73" s="18" t="s">
        <v>428</v>
      </c>
      <c r="C73" s="19">
        <f>SUM(C74:C76)</f>
        <v>6471.700000000001</v>
      </c>
      <c r="D73" s="20"/>
      <c r="E73" s="20"/>
      <c r="F73" s="21"/>
      <c r="G73" s="20"/>
      <c r="H73" s="21"/>
      <c r="I73" s="20"/>
      <c r="J73" s="21"/>
      <c r="K73" s="13"/>
    </row>
    <row r="74" spans="1:11" s="14" customFormat="1" ht="84.75" customHeight="1" outlineLevel="3">
      <c r="A74" s="22" t="s">
        <v>412</v>
      </c>
      <c r="B74" s="23" t="s">
        <v>201</v>
      </c>
      <c r="C74" s="24">
        <v>-17406.98</v>
      </c>
      <c r="D74" s="20">
        <v>20577.69</v>
      </c>
      <c r="E74" s="20">
        <v>-20577.69</v>
      </c>
      <c r="F74" s="21"/>
      <c r="G74" s="20">
        <v>-20577.69</v>
      </c>
      <c r="H74" s="21"/>
      <c r="I74" s="20">
        <v>0</v>
      </c>
      <c r="J74" s="21"/>
      <c r="K74" s="13"/>
    </row>
    <row r="75" spans="1:11" s="14" customFormat="1" ht="57" customHeight="1" outlineLevel="3">
      <c r="A75" s="22" t="s">
        <v>413</v>
      </c>
      <c r="B75" s="23" t="s">
        <v>202</v>
      </c>
      <c r="C75" s="24">
        <v>22978.68</v>
      </c>
      <c r="D75" s="20">
        <v>12112.94</v>
      </c>
      <c r="E75" s="20">
        <v>-12112.94</v>
      </c>
      <c r="F75" s="21"/>
      <c r="G75" s="20">
        <v>-12112.94</v>
      </c>
      <c r="H75" s="21"/>
      <c r="I75" s="20">
        <v>0</v>
      </c>
      <c r="J75" s="21"/>
      <c r="K75" s="13"/>
    </row>
    <row r="76" spans="1:11" s="14" customFormat="1" ht="83.25" customHeight="1" outlineLevel="3">
      <c r="A76" s="56" t="s">
        <v>136</v>
      </c>
      <c r="B76" s="23" t="s">
        <v>135</v>
      </c>
      <c r="C76" s="24">
        <v>900</v>
      </c>
      <c r="D76" s="20"/>
      <c r="E76" s="20"/>
      <c r="F76" s="21"/>
      <c r="G76" s="20"/>
      <c r="H76" s="21"/>
      <c r="I76" s="20"/>
      <c r="J76" s="21"/>
      <c r="K76" s="13"/>
    </row>
    <row r="77" spans="1:11" s="14" customFormat="1" ht="38.25" outlineLevel="3">
      <c r="A77" s="17" t="s">
        <v>429</v>
      </c>
      <c r="B77" s="18" t="s">
        <v>430</v>
      </c>
      <c r="C77" s="19">
        <f>SUM(C78:C81)</f>
        <v>127867.38</v>
      </c>
      <c r="D77" s="20"/>
      <c r="E77" s="20"/>
      <c r="F77" s="21"/>
      <c r="G77" s="20"/>
      <c r="H77" s="21"/>
      <c r="I77" s="20"/>
      <c r="J77" s="21"/>
      <c r="K77" s="13"/>
    </row>
    <row r="78" spans="1:11" s="14" customFormat="1" ht="68.25" customHeight="1" outlineLevel="3">
      <c r="A78" s="22" t="s">
        <v>414</v>
      </c>
      <c r="B78" s="23" t="s">
        <v>203</v>
      </c>
      <c r="C78" s="24">
        <v>118989.4</v>
      </c>
      <c r="D78" s="20">
        <v>5214.32</v>
      </c>
      <c r="E78" s="20">
        <v>-5214.32</v>
      </c>
      <c r="F78" s="21"/>
      <c r="G78" s="20">
        <v>-5214.32</v>
      </c>
      <c r="H78" s="21"/>
      <c r="I78" s="20">
        <v>0</v>
      </c>
      <c r="J78" s="21"/>
      <c r="K78" s="13"/>
    </row>
    <row r="79" spans="1:11" s="14" customFormat="1" ht="38.25" outlineLevel="3">
      <c r="A79" s="22" t="s">
        <v>415</v>
      </c>
      <c r="B79" s="23" t="s">
        <v>204</v>
      </c>
      <c r="C79" s="24">
        <v>5465.02</v>
      </c>
      <c r="D79" s="20">
        <v>70412.93</v>
      </c>
      <c r="E79" s="20">
        <v>-70412.93</v>
      </c>
      <c r="F79" s="21"/>
      <c r="G79" s="20">
        <v>-70412.93</v>
      </c>
      <c r="H79" s="21"/>
      <c r="I79" s="20">
        <v>0</v>
      </c>
      <c r="J79" s="21"/>
      <c r="K79" s="13"/>
    </row>
    <row r="80" spans="1:11" s="14" customFormat="1" ht="51" outlineLevel="3">
      <c r="A80" s="22" t="s">
        <v>0</v>
      </c>
      <c r="B80" s="23" t="s">
        <v>205</v>
      </c>
      <c r="C80" s="24">
        <v>3440</v>
      </c>
      <c r="D80" s="20">
        <v>10173.48</v>
      </c>
      <c r="E80" s="20">
        <v>-10173.48</v>
      </c>
      <c r="F80" s="21"/>
      <c r="G80" s="20">
        <v>-10173.48</v>
      </c>
      <c r="H80" s="21"/>
      <c r="I80" s="20">
        <v>0</v>
      </c>
      <c r="J80" s="21"/>
      <c r="K80" s="13"/>
    </row>
    <row r="81" spans="1:11" s="14" customFormat="1" ht="25.5" outlineLevel="3">
      <c r="A81" s="22" t="s">
        <v>1</v>
      </c>
      <c r="B81" s="23" t="s">
        <v>206</v>
      </c>
      <c r="C81" s="24">
        <v>-27.04</v>
      </c>
      <c r="D81" s="20">
        <v>27.04</v>
      </c>
      <c r="E81" s="20">
        <v>-27.04</v>
      </c>
      <c r="F81" s="21"/>
      <c r="G81" s="20">
        <v>-27.04</v>
      </c>
      <c r="H81" s="21"/>
      <c r="I81" s="20">
        <v>0</v>
      </c>
      <c r="J81" s="21"/>
      <c r="K81" s="13"/>
    </row>
    <row r="82" spans="1:11" s="14" customFormat="1" ht="25.5" outlineLevel="2">
      <c r="A82" s="17" t="s">
        <v>431</v>
      </c>
      <c r="B82" s="18" t="s">
        <v>432</v>
      </c>
      <c r="C82" s="19">
        <f>SUM(C83,C88)</f>
        <v>101568089.52000001</v>
      </c>
      <c r="D82" s="20">
        <v>103154692.63</v>
      </c>
      <c r="E82" s="20">
        <v>14845307.37</v>
      </c>
      <c r="F82" s="21">
        <v>0.8741923104237288</v>
      </c>
      <c r="G82" s="20">
        <v>14845307.37</v>
      </c>
      <c r="H82" s="21">
        <v>0.8741923104237288</v>
      </c>
      <c r="I82" s="20">
        <v>0</v>
      </c>
      <c r="J82" s="21"/>
      <c r="K82" s="13"/>
    </row>
    <row r="83" spans="1:11" s="14" customFormat="1" ht="25.5" outlineLevel="2">
      <c r="A83" s="17" t="s">
        <v>431</v>
      </c>
      <c r="B83" s="18" t="s">
        <v>433</v>
      </c>
      <c r="C83" s="19">
        <f>SUM(C84:C87)</f>
        <v>101552734.27000001</v>
      </c>
      <c r="D83" s="20">
        <v>103154692.63</v>
      </c>
      <c r="E83" s="20">
        <v>14845307.37</v>
      </c>
      <c r="F83" s="21">
        <v>0.8741923104237288</v>
      </c>
      <c r="G83" s="20">
        <v>14845307.37</v>
      </c>
      <c r="H83" s="21">
        <v>0.8741923104237288</v>
      </c>
      <c r="I83" s="20">
        <v>0</v>
      </c>
      <c r="J83" s="21"/>
      <c r="K83" s="13"/>
    </row>
    <row r="84" spans="1:11" s="31" customFormat="1" ht="51" outlineLevel="3">
      <c r="A84" s="22" t="s">
        <v>2</v>
      </c>
      <c r="B84" s="23" t="s">
        <v>435</v>
      </c>
      <c r="C84" s="24">
        <v>101081534.15</v>
      </c>
      <c r="D84" s="28">
        <v>102406276.97</v>
      </c>
      <c r="E84" s="28">
        <v>15593723.03</v>
      </c>
      <c r="F84" s="29">
        <v>0.8678498048305084</v>
      </c>
      <c r="G84" s="28">
        <v>15593723.03</v>
      </c>
      <c r="H84" s="29">
        <v>0.8678498048305084</v>
      </c>
      <c r="I84" s="28">
        <v>0</v>
      </c>
      <c r="J84" s="29"/>
      <c r="K84" s="30"/>
    </row>
    <row r="85" spans="1:11" s="14" customFormat="1" ht="27.75" customHeight="1" outlineLevel="3">
      <c r="A85" s="22" t="s">
        <v>3</v>
      </c>
      <c r="B85" s="23" t="s">
        <v>436</v>
      </c>
      <c r="C85" s="24">
        <v>218204.31</v>
      </c>
      <c r="D85" s="20">
        <v>416693.61</v>
      </c>
      <c r="E85" s="20">
        <v>-416693.61</v>
      </c>
      <c r="F85" s="21"/>
      <c r="G85" s="20">
        <v>-416693.61</v>
      </c>
      <c r="H85" s="21"/>
      <c r="I85" s="20">
        <v>0</v>
      </c>
      <c r="J85" s="21"/>
      <c r="K85" s="13"/>
    </row>
    <row r="86" spans="1:11" s="14" customFormat="1" ht="51" outlineLevel="3">
      <c r="A86" s="22" t="s">
        <v>4</v>
      </c>
      <c r="B86" s="23" t="s">
        <v>437</v>
      </c>
      <c r="C86" s="24">
        <v>271238.75</v>
      </c>
      <c r="D86" s="20">
        <v>262147.24</v>
      </c>
      <c r="E86" s="20">
        <v>-262147.24</v>
      </c>
      <c r="F86" s="21"/>
      <c r="G86" s="20">
        <v>-262147.24</v>
      </c>
      <c r="H86" s="21"/>
      <c r="I86" s="20">
        <v>0</v>
      </c>
      <c r="J86" s="21"/>
      <c r="K86" s="13"/>
    </row>
    <row r="87" spans="1:11" s="14" customFormat="1" ht="25.5" outlineLevel="3">
      <c r="A87" s="22" t="s">
        <v>5</v>
      </c>
      <c r="B87" s="23" t="s">
        <v>438</v>
      </c>
      <c r="C87" s="24">
        <v>-18242.94</v>
      </c>
      <c r="D87" s="20">
        <v>23093.08</v>
      </c>
      <c r="E87" s="20">
        <v>-23093.08</v>
      </c>
      <c r="F87" s="21"/>
      <c r="G87" s="20">
        <v>-23093.08</v>
      </c>
      <c r="H87" s="21"/>
      <c r="I87" s="20">
        <v>0</v>
      </c>
      <c r="J87" s="21"/>
      <c r="K87" s="13"/>
    </row>
    <row r="88" spans="1:11" s="14" customFormat="1" ht="38.25" outlineLevel="3">
      <c r="A88" s="17" t="s">
        <v>434</v>
      </c>
      <c r="B88" s="18" t="s">
        <v>582</v>
      </c>
      <c r="C88" s="19">
        <f>SUM(C89:C91)</f>
        <v>15355.250000000002</v>
      </c>
      <c r="D88" s="20"/>
      <c r="E88" s="20"/>
      <c r="F88" s="21"/>
      <c r="G88" s="20"/>
      <c r="H88" s="21"/>
      <c r="I88" s="20"/>
      <c r="J88" s="21"/>
      <c r="K88" s="13"/>
    </row>
    <row r="89" spans="1:11" s="14" customFormat="1" ht="63.75" outlineLevel="3">
      <c r="A89" s="22" t="s">
        <v>6</v>
      </c>
      <c r="B89" s="23" t="s">
        <v>439</v>
      </c>
      <c r="C89" s="24">
        <v>43.79</v>
      </c>
      <c r="D89" s="20">
        <v>20738.79</v>
      </c>
      <c r="E89" s="20">
        <v>-20738.79</v>
      </c>
      <c r="F89" s="21"/>
      <c r="G89" s="20">
        <v>-20738.79</v>
      </c>
      <c r="H89" s="21"/>
      <c r="I89" s="20">
        <v>0</v>
      </c>
      <c r="J89" s="21"/>
      <c r="K89" s="13"/>
    </row>
    <row r="90" spans="1:11" s="14" customFormat="1" ht="38.25" outlineLevel="3">
      <c r="A90" s="22" t="s">
        <v>7</v>
      </c>
      <c r="B90" s="23" t="s">
        <v>440</v>
      </c>
      <c r="C90" s="24">
        <v>15744.45</v>
      </c>
      <c r="D90" s="20">
        <v>25492.01</v>
      </c>
      <c r="E90" s="20">
        <v>-25492.01</v>
      </c>
      <c r="F90" s="21"/>
      <c r="G90" s="20">
        <v>-25492.01</v>
      </c>
      <c r="H90" s="21"/>
      <c r="I90" s="20">
        <v>0</v>
      </c>
      <c r="J90" s="21"/>
      <c r="K90" s="13"/>
    </row>
    <row r="91" spans="1:11" s="14" customFormat="1" ht="63.75" outlineLevel="3">
      <c r="A91" s="22" t="s">
        <v>8</v>
      </c>
      <c r="B91" s="23" t="s">
        <v>574</v>
      </c>
      <c r="C91" s="24">
        <v>-432.99</v>
      </c>
      <c r="D91" s="20">
        <v>46.33</v>
      </c>
      <c r="E91" s="20">
        <v>-46.33</v>
      </c>
      <c r="F91" s="21"/>
      <c r="G91" s="20">
        <v>-46.33</v>
      </c>
      <c r="H91" s="21"/>
      <c r="I91" s="20">
        <v>0</v>
      </c>
      <c r="J91" s="21"/>
      <c r="K91" s="13"/>
    </row>
    <row r="92" spans="1:11" s="14" customFormat="1" ht="12.75" outlineLevel="2">
      <c r="A92" s="17" t="s">
        <v>583</v>
      </c>
      <c r="B92" s="18" t="s">
        <v>585</v>
      </c>
      <c r="C92" s="19">
        <f>C93</f>
        <v>47395.13</v>
      </c>
      <c r="D92" s="20">
        <v>13952</v>
      </c>
      <c r="E92" s="20">
        <v>-13952</v>
      </c>
      <c r="F92" s="21"/>
      <c r="G92" s="20">
        <v>-13952</v>
      </c>
      <c r="H92" s="21"/>
      <c r="I92" s="20">
        <v>0</v>
      </c>
      <c r="J92" s="21"/>
      <c r="K92" s="13"/>
    </row>
    <row r="93" spans="1:11" s="14" customFormat="1" ht="12.75" outlineLevel="2">
      <c r="A93" s="17" t="s">
        <v>583</v>
      </c>
      <c r="B93" s="18" t="s">
        <v>586</v>
      </c>
      <c r="C93" s="19">
        <f>SUM(C94:C95)</f>
        <v>47395.13</v>
      </c>
      <c r="D93" s="20">
        <v>13952</v>
      </c>
      <c r="E93" s="20">
        <v>-13952</v>
      </c>
      <c r="F93" s="21"/>
      <c r="G93" s="20">
        <v>-13952</v>
      </c>
      <c r="H93" s="21"/>
      <c r="I93" s="20">
        <v>0</v>
      </c>
      <c r="J93" s="21"/>
      <c r="K93" s="13"/>
    </row>
    <row r="94" spans="1:11" s="31" customFormat="1" ht="53.25" customHeight="1" outlineLevel="3">
      <c r="A94" s="22" t="s">
        <v>584</v>
      </c>
      <c r="B94" s="23" t="s">
        <v>207</v>
      </c>
      <c r="C94" s="24">
        <v>47319</v>
      </c>
      <c r="D94" s="28">
        <v>13952</v>
      </c>
      <c r="E94" s="28">
        <v>-13952</v>
      </c>
      <c r="F94" s="29"/>
      <c r="G94" s="28">
        <v>-13952</v>
      </c>
      <c r="H94" s="29"/>
      <c r="I94" s="28">
        <v>0</v>
      </c>
      <c r="J94" s="29"/>
      <c r="K94" s="30"/>
    </row>
    <row r="95" spans="1:11" s="31" customFormat="1" ht="27" customHeight="1" outlineLevel="3">
      <c r="A95" s="56" t="s">
        <v>134</v>
      </c>
      <c r="B95" s="23" t="s">
        <v>133</v>
      </c>
      <c r="C95" s="24">
        <v>76.13</v>
      </c>
      <c r="D95" s="28"/>
      <c r="E95" s="28"/>
      <c r="F95" s="29"/>
      <c r="G95" s="28"/>
      <c r="H95" s="29"/>
      <c r="I95" s="28"/>
      <c r="J95" s="29"/>
      <c r="K95" s="30"/>
    </row>
    <row r="96" spans="1:11" s="14" customFormat="1" ht="25.5" outlineLevel="2">
      <c r="A96" s="32" t="s">
        <v>588</v>
      </c>
      <c r="B96" s="18" t="s">
        <v>587</v>
      </c>
      <c r="C96" s="19">
        <f>C97</f>
        <v>14119114.65</v>
      </c>
      <c r="D96" s="20">
        <v>11537062.63</v>
      </c>
      <c r="E96" s="20">
        <v>-2137062.63</v>
      </c>
      <c r="F96" s="21">
        <v>1.2273470882978723</v>
      </c>
      <c r="G96" s="20">
        <v>-2137062.63</v>
      </c>
      <c r="H96" s="21">
        <v>1.2273470882978723</v>
      </c>
      <c r="I96" s="20">
        <v>0</v>
      </c>
      <c r="J96" s="21"/>
      <c r="K96" s="13"/>
    </row>
    <row r="97" spans="1:11" s="14" customFormat="1" ht="30" customHeight="1" outlineLevel="2">
      <c r="A97" s="32" t="s">
        <v>589</v>
      </c>
      <c r="B97" s="18" t="s">
        <v>590</v>
      </c>
      <c r="C97" s="19">
        <f>SUM(C98:C100)</f>
        <v>14119114.65</v>
      </c>
      <c r="D97" s="20"/>
      <c r="E97" s="20"/>
      <c r="F97" s="21"/>
      <c r="G97" s="20"/>
      <c r="H97" s="21"/>
      <c r="I97" s="20"/>
      <c r="J97" s="21"/>
      <c r="K97" s="13"/>
    </row>
    <row r="98" spans="1:11" s="31" customFormat="1" ht="63.75" outlineLevel="3">
      <c r="A98" s="22" t="s">
        <v>9</v>
      </c>
      <c r="B98" s="23" t="s">
        <v>208</v>
      </c>
      <c r="C98" s="24">
        <v>14108412.17</v>
      </c>
      <c r="D98" s="28">
        <v>11501025.57</v>
      </c>
      <c r="E98" s="28">
        <v>-2101025.57</v>
      </c>
      <c r="F98" s="29">
        <v>1.2235133585106384</v>
      </c>
      <c r="G98" s="28">
        <v>-2101025.57</v>
      </c>
      <c r="H98" s="29">
        <v>1.2235133585106384</v>
      </c>
      <c r="I98" s="28">
        <v>0</v>
      </c>
      <c r="J98" s="29"/>
      <c r="K98" s="30"/>
    </row>
    <row r="99" spans="1:11" s="14" customFormat="1" ht="38.25" outlineLevel="3">
      <c r="A99" s="22" t="s">
        <v>10</v>
      </c>
      <c r="B99" s="23" t="s">
        <v>209</v>
      </c>
      <c r="C99" s="24">
        <v>17303.49</v>
      </c>
      <c r="D99" s="20">
        <v>29429.06</v>
      </c>
      <c r="E99" s="20">
        <v>-29429.06</v>
      </c>
      <c r="F99" s="21"/>
      <c r="G99" s="20">
        <v>-29429.06</v>
      </c>
      <c r="H99" s="21"/>
      <c r="I99" s="20">
        <v>0</v>
      </c>
      <c r="J99" s="21"/>
      <c r="K99" s="13"/>
    </row>
    <row r="100" spans="1:11" s="14" customFormat="1" ht="38.25" outlineLevel="3">
      <c r="A100" s="22" t="s">
        <v>11</v>
      </c>
      <c r="B100" s="23" t="s">
        <v>210</v>
      </c>
      <c r="C100" s="24">
        <v>-6601.01</v>
      </c>
      <c r="D100" s="20">
        <v>6608</v>
      </c>
      <c r="E100" s="20">
        <v>-6608</v>
      </c>
      <c r="F100" s="21"/>
      <c r="G100" s="20">
        <v>-6608</v>
      </c>
      <c r="H100" s="21"/>
      <c r="I100" s="20">
        <v>0</v>
      </c>
      <c r="J100" s="21"/>
      <c r="K100" s="13"/>
    </row>
    <row r="101" spans="1:11" s="14" customFormat="1" ht="12.75" outlineLevel="1">
      <c r="A101" s="17" t="s">
        <v>563</v>
      </c>
      <c r="B101" s="18" t="s">
        <v>211</v>
      </c>
      <c r="C101" s="19">
        <f>SUM(C102,C107,C115)</f>
        <v>241332458.51</v>
      </c>
      <c r="D101" s="20">
        <v>264885968.39</v>
      </c>
      <c r="E101" s="20">
        <v>-10285968.39</v>
      </c>
      <c r="F101" s="21">
        <v>1.0404005042812254</v>
      </c>
      <c r="G101" s="20">
        <v>-10285968.39</v>
      </c>
      <c r="H101" s="21">
        <v>1.0404005042812254</v>
      </c>
      <c r="I101" s="20">
        <v>0</v>
      </c>
      <c r="J101" s="21"/>
      <c r="K101" s="13"/>
    </row>
    <row r="102" spans="1:11" s="14" customFormat="1" ht="12.75" outlineLevel="2">
      <c r="A102" s="17" t="s">
        <v>562</v>
      </c>
      <c r="B102" s="18" t="s">
        <v>561</v>
      </c>
      <c r="C102" s="19">
        <f>C103</f>
        <v>30911084.95</v>
      </c>
      <c r="D102" s="20">
        <v>18832639.99</v>
      </c>
      <c r="E102" s="20">
        <v>-532639.99</v>
      </c>
      <c r="F102" s="21">
        <v>1.0291060103825136</v>
      </c>
      <c r="G102" s="20">
        <v>-532639.99</v>
      </c>
      <c r="H102" s="21">
        <v>1.0291060103825136</v>
      </c>
      <c r="I102" s="20">
        <v>0</v>
      </c>
      <c r="J102" s="21"/>
      <c r="K102" s="13"/>
    </row>
    <row r="103" spans="1:11" s="14" customFormat="1" ht="38.25" outlineLevel="2">
      <c r="A103" s="17" t="s">
        <v>564</v>
      </c>
      <c r="B103" s="18" t="s">
        <v>565</v>
      </c>
      <c r="C103" s="19">
        <f>SUM(C104:C106)</f>
        <v>30911084.95</v>
      </c>
      <c r="D103" s="20"/>
      <c r="E103" s="20"/>
      <c r="F103" s="21"/>
      <c r="G103" s="20"/>
      <c r="H103" s="21"/>
      <c r="I103" s="20"/>
      <c r="J103" s="21"/>
      <c r="K103" s="13"/>
    </row>
    <row r="104" spans="1:11" s="31" customFormat="1" ht="67.5" customHeight="1" outlineLevel="3">
      <c r="A104" s="22" t="s">
        <v>655</v>
      </c>
      <c r="B104" s="23" t="s">
        <v>212</v>
      </c>
      <c r="C104" s="24">
        <v>30643846.27</v>
      </c>
      <c r="D104" s="28">
        <v>18586781.73</v>
      </c>
      <c r="E104" s="28">
        <v>-286781.73</v>
      </c>
      <c r="F104" s="29">
        <v>1.0156711327868853</v>
      </c>
      <c r="G104" s="28">
        <v>-286781.73</v>
      </c>
      <c r="H104" s="29">
        <v>1.0156711327868853</v>
      </c>
      <c r="I104" s="28">
        <v>0</v>
      </c>
      <c r="J104" s="29"/>
      <c r="K104" s="30"/>
    </row>
    <row r="105" spans="1:11" s="14" customFormat="1" ht="51" outlineLevel="3">
      <c r="A105" s="22" t="s">
        <v>656</v>
      </c>
      <c r="B105" s="23" t="s">
        <v>213</v>
      </c>
      <c r="C105" s="24">
        <v>267013.68</v>
      </c>
      <c r="D105" s="20">
        <v>245870.2</v>
      </c>
      <c r="E105" s="20">
        <v>-245870.2</v>
      </c>
      <c r="F105" s="21"/>
      <c r="G105" s="20">
        <v>-245870.2</v>
      </c>
      <c r="H105" s="21"/>
      <c r="I105" s="20">
        <v>0</v>
      </c>
      <c r="J105" s="21"/>
      <c r="K105" s="13"/>
    </row>
    <row r="106" spans="1:11" s="14" customFormat="1" ht="51" outlineLevel="3">
      <c r="A106" s="22" t="s">
        <v>657</v>
      </c>
      <c r="B106" s="23" t="s">
        <v>214</v>
      </c>
      <c r="C106" s="24">
        <v>225</v>
      </c>
      <c r="D106" s="20">
        <v>-11.94</v>
      </c>
      <c r="E106" s="20">
        <v>11.94</v>
      </c>
      <c r="F106" s="21"/>
      <c r="G106" s="20">
        <v>11.94</v>
      </c>
      <c r="H106" s="21"/>
      <c r="I106" s="20">
        <v>0</v>
      </c>
      <c r="J106" s="21"/>
      <c r="K106" s="13"/>
    </row>
    <row r="107" spans="1:11" s="14" customFormat="1" ht="12.75" outlineLevel="2">
      <c r="A107" s="17" t="s">
        <v>567</v>
      </c>
      <c r="B107" s="18" t="s">
        <v>568</v>
      </c>
      <c r="C107" s="19">
        <f>SUM(C108,C113)</f>
        <v>26223171.389999997</v>
      </c>
      <c r="D107" s="20">
        <v>28062867.74</v>
      </c>
      <c r="E107" s="20">
        <v>-3762867.74</v>
      </c>
      <c r="F107" s="21">
        <v>1.1548505242798355</v>
      </c>
      <c r="G107" s="20">
        <v>-3762867.74</v>
      </c>
      <c r="H107" s="21">
        <v>1.1548505242798355</v>
      </c>
      <c r="I107" s="20">
        <v>0</v>
      </c>
      <c r="J107" s="21"/>
      <c r="K107" s="13"/>
    </row>
    <row r="108" spans="1:11" s="14" customFormat="1" ht="25.5" outlineLevel="2">
      <c r="A108" s="17" t="s">
        <v>566</v>
      </c>
      <c r="B108" s="18" t="s">
        <v>570</v>
      </c>
      <c r="C108" s="19">
        <f>SUM(C109:C112)</f>
        <v>26184576.99</v>
      </c>
      <c r="D108" s="20"/>
      <c r="E108" s="20"/>
      <c r="F108" s="21"/>
      <c r="G108" s="20"/>
      <c r="H108" s="21"/>
      <c r="I108" s="20"/>
      <c r="J108" s="21"/>
      <c r="K108" s="13"/>
    </row>
    <row r="109" spans="1:11" s="31" customFormat="1" ht="57" customHeight="1" outlineLevel="3">
      <c r="A109" s="22" t="s">
        <v>658</v>
      </c>
      <c r="B109" s="23" t="s">
        <v>215</v>
      </c>
      <c r="C109" s="24">
        <v>26092248.47</v>
      </c>
      <c r="D109" s="28">
        <v>27861823.86</v>
      </c>
      <c r="E109" s="28">
        <v>-3561823.86</v>
      </c>
      <c r="F109" s="29">
        <v>1.146577113580247</v>
      </c>
      <c r="G109" s="28">
        <v>-3561823.86</v>
      </c>
      <c r="H109" s="29">
        <v>1.146577113580247</v>
      </c>
      <c r="I109" s="28">
        <v>0</v>
      </c>
      <c r="J109" s="29"/>
      <c r="K109" s="30"/>
    </row>
    <row r="110" spans="1:11" s="14" customFormat="1" ht="38.25" outlineLevel="3">
      <c r="A110" s="22" t="s">
        <v>659</v>
      </c>
      <c r="B110" s="23" t="s">
        <v>216</v>
      </c>
      <c r="C110" s="24">
        <v>82941.13</v>
      </c>
      <c r="D110" s="20">
        <v>117583.97</v>
      </c>
      <c r="E110" s="20">
        <v>-117583.97</v>
      </c>
      <c r="F110" s="21"/>
      <c r="G110" s="20">
        <v>-117583.97</v>
      </c>
      <c r="H110" s="21"/>
      <c r="I110" s="20">
        <v>0</v>
      </c>
      <c r="J110" s="21"/>
      <c r="K110" s="13"/>
    </row>
    <row r="111" spans="1:11" s="14" customFormat="1" ht="54" customHeight="1" outlineLevel="3">
      <c r="A111" s="22" t="s">
        <v>660</v>
      </c>
      <c r="B111" s="23" t="s">
        <v>217</v>
      </c>
      <c r="C111" s="24">
        <v>9513.85</v>
      </c>
      <c r="D111" s="20">
        <v>55788.95</v>
      </c>
      <c r="E111" s="20">
        <v>-55788.95</v>
      </c>
      <c r="F111" s="21"/>
      <c r="G111" s="20">
        <v>-55788.95</v>
      </c>
      <c r="H111" s="21"/>
      <c r="I111" s="20">
        <v>0</v>
      </c>
      <c r="J111" s="21"/>
      <c r="K111" s="13"/>
    </row>
    <row r="112" spans="1:11" s="14" customFormat="1" ht="38.25" outlineLevel="3">
      <c r="A112" s="22" t="s">
        <v>661</v>
      </c>
      <c r="B112" s="23" t="s">
        <v>218</v>
      </c>
      <c r="C112" s="24">
        <v>-126.46</v>
      </c>
      <c r="D112" s="20">
        <v>200</v>
      </c>
      <c r="E112" s="20">
        <v>-200</v>
      </c>
      <c r="F112" s="21"/>
      <c r="G112" s="20">
        <v>-200</v>
      </c>
      <c r="H112" s="21"/>
      <c r="I112" s="20">
        <v>0</v>
      </c>
      <c r="J112" s="21"/>
      <c r="K112" s="13"/>
    </row>
    <row r="113" spans="1:11" s="14" customFormat="1" ht="25.5" outlineLevel="3">
      <c r="A113" s="17" t="s">
        <v>569</v>
      </c>
      <c r="B113" s="18" t="s">
        <v>571</v>
      </c>
      <c r="C113" s="19">
        <f>C114</f>
        <v>38594.4</v>
      </c>
      <c r="D113" s="20"/>
      <c r="E113" s="20"/>
      <c r="F113" s="21"/>
      <c r="G113" s="20"/>
      <c r="H113" s="21"/>
      <c r="I113" s="20"/>
      <c r="J113" s="21"/>
      <c r="K113" s="13"/>
    </row>
    <row r="114" spans="1:11" s="14" customFormat="1" ht="57" customHeight="1" outlineLevel="3">
      <c r="A114" s="22" t="s">
        <v>662</v>
      </c>
      <c r="B114" s="23" t="s">
        <v>219</v>
      </c>
      <c r="C114" s="24">
        <v>38594.4</v>
      </c>
      <c r="D114" s="20">
        <v>27470.95</v>
      </c>
      <c r="E114" s="20">
        <v>-27470.95</v>
      </c>
      <c r="F114" s="21"/>
      <c r="G114" s="20">
        <v>-27470.95</v>
      </c>
      <c r="H114" s="21"/>
      <c r="I114" s="20">
        <v>0</v>
      </c>
      <c r="J114" s="21"/>
      <c r="K114" s="13"/>
    </row>
    <row r="115" spans="1:11" s="14" customFormat="1" ht="12.75" outlineLevel="2">
      <c r="A115" s="17" t="s">
        <v>572</v>
      </c>
      <c r="B115" s="18" t="s">
        <v>521</v>
      </c>
      <c r="C115" s="19">
        <f>SUM(C116,C122)</f>
        <v>184198202.17</v>
      </c>
      <c r="D115" s="20">
        <v>217990460.66</v>
      </c>
      <c r="E115" s="20">
        <v>-5990460.66</v>
      </c>
      <c r="F115" s="21">
        <v>1.0282568899056603</v>
      </c>
      <c r="G115" s="20">
        <v>-5990460.66</v>
      </c>
      <c r="H115" s="21">
        <v>1.0282568899056603</v>
      </c>
      <c r="I115" s="20">
        <v>0</v>
      </c>
      <c r="J115" s="21"/>
      <c r="K115" s="13"/>
    </row>
    <row r="116" spans="1:11" s="14" customFormat="1" ht="12.75" outlineLevel="2">
      <c r="A116" s="17" t="s">
        <v>523</v>
      </c>
      <c r="B116" s="18" t="s">
        <v>524</v>
      </c>
      <c r="C116" s="19">
        <f>C117</f>
        <v>155441600.26999998</v>
      </c>
      <c r="D116" s="20"/>
      <c r="E116" s="20"/>
      <c r="F116" s="21"/>
      <c r="G116" s="20"/>
      <c r="H116" s="21"/>
      <c r="I116" s="20"/>
      <c r="J116" s="21"/>
      <c r="K116" s="13"/>
    </row>
    <row r="117" spans="1:11" s="14" customFormat="1" ht="25.5" outlineLevel="2">
      <c r="A117" s="17" t="s">
        <v>522</v>
      </c>
      <c r="B117" s="18" t="s">
        <v>525</v>
      </c>
      <c r="C117" s="19">
        <f>SUM(C118:C121)</f>
        <v>155441600.26999998</v>
      </c>
      <c r="D117" s="20"/>
      <c r="E117" s="20"/>
      <c r="F117" s="21"/>
      <c r="G117" s="20"/>
      <c r="H117" s="21"/>
      <c r="I117" s="20"/>
      <c r="J117" s="21"/>
      <c r="K117" s="13"/>
    </row>
    <row r="118" spans="1:11" s="31" customFormat="1" ht="56.25" customHeight="1" outlineLevel="3">
      <c r="A118" s="22" t="s">
        <v>663</v>
      </c>
      <c r="B118" s="23" t="s">
        <v>220</v>
      </c>
      <c r="C118" s="24">
        <v>154842446.29</v>
      </c>
      <c r="D118" s="28">
        <v>191745239.59</v>
      </c>
      <c r="E118" s="28">
        <v>1254760.41</v>
      </c>
      <c r="F118" s="29">
        <v>0.9934986507253886</v>
      </c>
      <c r="G118" s="28">
        <v>1254760.41</v>
      </c>
      <c r="H118" s="29">
        <v>0.9934986507253886</v>
      </c>
      <c r="I118" s="28">
        <v>0</v>
      </c>
      <c r="J118" s="29"/>
      <c r="K118" s="30"/>
    </row>
    <row r="119" spans="1:11" s="14" customFormat="1" ht="38.25" outlineLevel="3">
      <c r="A119" s="22" t="s">
        <v>664</v>
      </c>
      <c r="B119" s="23" t="s">
        <v>221</v>
      </c>
      <c r="C119" s="24">
        <v>573452.85</v>
      </c>
      <c r="D119" s="20">
        <v>1947352.23</v>
      </c>
      <c r="E119" s="20">
        <v>-1947352.23</v>
      </c>
      <c r="F119" s="21"/>
      <c r="G119" s="20">
        <v>-1947352.23</v>
      </c>
      <c r="H119" s="21"/>
      <c r="I119" s="20">
        <v>0</v>
      </c>
      <c r="J119" s="21"/>
      <c r="K119" s="13"/>
    </row>
    <row r="120" spans="1:11" s="14" customFormat="1" ht="61.5" customHeight="1" outlineLevel="3">
      <c r="A120" s="22" t="s">
        <v>665</v>
      </c>
      <c r="B120" s="23" t="s">
        <v>222</v>
      </c>
      <c r="C120" s="24">
        <v>20490.13</v>
      </c>
      <c r="D120" s="20">
        <v>153418.63</v>
      </c>
      <c r="E120" s="20">
        <v>-153418.63</v>
      </c>
      <c r="F120" s="21"/>
      <c r="G120" s="20">
        <v>-153418.63</v>
      </c>
      <c r="H120" s="21"/>
      <c r="I120" s="20">
        <v>0</v>
      </c>
      <c r="J120" s="21"/>
      <c r="K120" s="13"/>
    </row>
    <row r="121" spans="1:11" s="14" customFormat="1" ht="41.25" customHeight="1" outlineLevel="3">
      <c r="A121" s="56" t="s">
        <v>132</v>
      </c>
      <c r="B121" s="23" t="s">
        <v>131</v>
      </c>
      <c r="C121" s="24">
        <v>5211</v>
      </c>
      <c r="D121" s="20"/>
      <c r="E121" s="20"/>
      <c r="F121" s="21"/>
      <c r="G121" s="20"/>
      <c r="H121" s="21"/>
      <c r="I121" s="20"/>
      <c r="J121" s="21"/>
      <c r="K121" s="13"/>
    </row>
    <row r="122" spans="1:11" s="14" customFormat="1" ht="12.75" outlineLevel="3">
      <c r="A122" s="17" t="s">
        <v>527</v>
      </c>
      <c r="B122" s="18" t="s">
        <v>528</v>
      </c>
      <c r="C122" s="19">
        <f>C123</f>
        <v>28756601.9</v>
      </c>
      <c r="D122" s="20"/>
      <c r="E122" s="20"/>
      <c r="F122" s="21"/>
      <c r="G122" s="20"/>
      <c r="H122" s="21"/>
      <c r="I122" s="20"/>
      <c r="J122" s="21"/>
      <c r="K122" s="13"/>
    </row>
    <row r="123" spans="1:11" s="14" customFormat="1" ht="25.5" outlineLevel="3">
      <c r="A123" s="17" t="s">
        <v>526</v>
      </c>
      <c r="B123" s="18" t="s">
        <v>529</v>
      </c>
      <c r="C123" s="19">
        <f>SUM(C124:C125)</f>
        <v>28756601.9</v>
      </c>
      <c r="D123" s="20"/>
      <c r="E123" s="20"/>
      <c r="F123" s="21"/>
      <c r="G123" s="20"/>
      <c r="H123" s="21"/>
      <c r="I123" s="20"/>
      <c r="J123" s="21"/>
      <c r="K123" s="13"/>
    </row>
    <row r="124" spans="1:11" s="31" customFormat="1" ht="63.75" outlineLevel="3">
      <c r="A124" s="22" t="s">
        <v>666</v>
      </c>
      <c r="B124" s="23" t="s">
        <v>223</v>
      </c>
      <c r="C124" s="24">
        <v>28306170.54</v>
      </c>
      <c r="D124" s="28">
        <v>23897276.96</v>
      </c>
      <c r="E124" s="28">
        <v>-4897276.96</v>
      </c>
      <c r="F124" s="29">
        <v>1.2577514189473684</v>
      </c>
      <c r="G124" s="28">
        <v>-4897276.96</v>
      </c>
      <c r="H124" s="29">
        <v>1.2577514189473684</v>
      </c>
      <c r="I124" s="28">
        <v>0</v>
      </c>
      <c r="J124" s="29"/>
      <c r="K124" s="30"/>
    </row>
    <row r="125" spans="1:11" s="14" customFormat="1" ht="38.25" outlineLevel="3">
      <c r="A125" s="22" t="s">
        <v>667</v>
      </c>
      <c r="B125" s="23" t="s">
        <v>224</v>
      </c>
      <c r="C125" s="24">
        <v>450431.36</v>
      </c>
      <c r="D125" s="20">
        <v>247173.25</v>
      </c>
      <c r="E125" s="20">
        <v>-247173.25</v>
      </c>
      <c r="F125" s="21"/>
      <c r="G125" s="20">
        <v>-247173.25</v>
      </c>
      <c r="H125" s="21"/>
      <c r="I125" s="20">
        <v>0</v>
      </c>
      <c r="J125" s="21"/>
      <c r="K125" s="13"/>
    </row>
    <row r="126" spans="1:11" s="14" customFormat="1" ht="12.75" outlineLevel="1">
      <c r="A126" s="17" t="s">
        <v>531</v>
      </c>
      <c r="B126" s="18" t="s">
        <v>225</v>
      </c>
      <c r="C126" s="19">
        <f>SUM(C127,C131)</f>
        <v>13570647.26</v>
      </c>
      <c r="D126" s="20">
        <v>11844664.75</v>
      </c>
      <c r="E126" s="20">
        <v>355335.25</v>
      </c>
      <c r="F126" s="21">
        <v>0.9708741598360656</v>
      </c>
      <c r="G126" s="20">
        <v>355335.25</v>
      </c>
      <c r="H126" s="21">
        <v>0.9708741598360656</v>
      </c>
      <c r="I126" s="20">
        <v>0</v>
      </c>
      <c r="J126" s="21"/>
      <c r="K126" s="13"/>
    </row>
    <row r="127" spans="1:11" s="14" customFormat="1" ht="25.5" outlineLevel="2">
      <c r="A127" s="17" t="s">
        <v>532</v>
      </c>
      <c r="B127" s="18" t="s">
        <v>476</v>
      </c>
      <c r="C127" s="19">
        <f>C128</f>
        <v>13435647.26</v>
      </c>
      <c r="D127" s="20">
        <v>11614664.75</v>
      </c>
      <c r="E127" s="20">
        <v>285335.25</v>
      </c>
      <c r="F127" s="21">
        <v>0.9760222478991597</v>
      </c>
      <c r="G127" s="20">
        <v>285335.25</v>
      </c>
      <c r="H127" s="21">
        <v>0.9760222478991597</v>
      </c>
      <c r="I127" s="20">
        <v>0</v>
      </c>
      <c r="J127" s="21"/>
      <c r="K127" s="13"/>
    </row>
    <row r="128" spans="1:11" s="14" customFormat="1" ht="38.25" outlineLevel="2">
      <c r="A128" s="17" t="s">
        <v>533</v>
      </c>
      <c r="B128" s="18" t="s">
        <v>530</v>
      </c>
      <c r="C128" s="19">
        <f>SUM(C129:C130)</f>
        <v>13435647.26</v>
      </c>
      <c r="D128" s="20"/>
      <c r="E128" s="20"/>
      <c r="F128" s="21"/>
      <c r="G128" s="20"/>
      <c r="H128" s="21"/>
      <c r="I128" s="20"/>
      <c r="J128" s="21"/>
      <c r="K128" s="13"/>
    </row>
    <row r="129" spans="1:11" s="31" customFormat="1" ht="69" customHeight="1" outlineLevel="3">
      <c r="A129" s="22" t="s">
        <v>668</v>
      </c>
      <c r="B129" s="23" t="s">
        <v>226</v>
      </c>
      <c r="C129" s="24">
        <v>13429774.86</v>
      </c>
      <c r="D129" s="28">
        <v>11613968.75</v>
      </c>
      <c r="E129" s="28">
        <v>286031.25</v>
      </c>
      <c r="F129" s="29">
        <v>0.9759637605042016</v>
      </c>
      <c r="G129" s="28">
        <v>286031.25</v>
      </c>
      <c r="H129" s="29">
        <v>0.9759637605042016</v>
      </c>
      <c r="I129" s="28">
        <v>0</v>
      </c>
      <c r="J129" s="29"/>
      <c r="K129" s="30"/>
    </row>
    <row r="130" spans="1:11" s="14" customFormat="1" ht="46.5" customHeight="1" outlineLevel="3">
      <c r="A130" s="22" t="s">
        <v>669</v>
      </c>
      <c r="B130" s="23" t="s">
        <v>452</v>
      </c>
      <c r="C130" s="24">
        <v>5872.4</v>
      </c>
      <c r="D130" s="20">
        <v>696</v>
      </c>
      <c r="E130" s="20">
        <v>-696</v>
      </c>
      <c r="F130" s="21"/>
      <c r="G130" s="20">
        <v>-696</v>
      </c>
      <c r="H130" s="21"/>
      <c r="I130" s="20">
        <v>0</v>
      </c>
      <c r="J130" s="21"/>
      <c r="K130" s="13"/>
    </row>
    <row r="131" spans="1:11" s="14" customFormat="1" ht="38.25" outlineLevel="2">
      <c r="A131" s="17" t="s">
        <v>535</v>
      </c>
      <c r="B131" s="18" t="s">
        <v>538</v>
      </c>
      <c r="C131" s="19">
        <f>C132</f>
        <v>135000</v>
      </c>
      <c r="D131" s="20">
        <v>230000</v>
      </c>
      <c r="E131" s="20">
        <v>70000</v>
      </c>
      <c r="F131" s="21">
        <v>0.7666666666666667</v>
      </c>
      <c r="G131" s="20">
        <v>70000</v>
      </c>
      <c r="H131" s="21">
        <v>0.7666666666666667</v>
      </c>
      <c r="I131" s="20">
        <v>0</v>
      </c>
      <c r="J131" s="21"/>
      <c r="K131" s="13"/>
    </row>
    <row r="132" spans="1:11" s="14" customFormat="1" ht="25.5" outlineLevel="3">
      <c r="A132" s="17" t="s">
        <v>534</v>
      </c>
      <c r="B132" s="18" t="s">
        <v>537</v>
      </c>
      <c r="C132" s="19">
        <f>C133</f>
        <v>135000</v>
      </c>
      <c r="D132" s="20">
        <v>230000</v>
      </c>
      <c r="E132" s="20">
        <v>70000</v>
      </c>
      <c r="F132" s="21">
        <v>0.7666666666666667</v>
      </c>
      <c r="G132" s="20">
        <v>70000</v>
      </c>
      <c r="H132" s="21">
        <v>0.7666666666666667</v>
      </c>
      <c r="I132" s="20">
        <v>0</v>
      </c>
      <c r="J132" s="21"/>
      <c r="K132" s="13"/>
    </row>
    <row r="133" spans="1:11" s="31" customFormat="1" ht="51" outlineLevel="3">
      <c r="A133" s="22" t="s">
        <v>670</v>
      </c>
      <c r="B133" s="23" t="s">
        <v>227</v>
      </c>
      <c r="C133" s="24">
        <v>135000</v>
      </c>
      <c r="D133" s="28">
        <v>230000</v>
      </c>
      <c r="E133" s="28">
        <v>70000</v>
      </c>
      <c r="F133" s="29">
        <v>0.7666666666666667</v>
      </c>
      <c r="G133" s="28">
        <v>70000</v>
      </c>
      <c r="H133" s="29">
        <v>0.7666666666666667</v>
      </c>
      <c r="I133" s="28">
        <v>0</v>
      </c>
      <c r="J133" s="29"/>
      <c r="K133" s="30"/>
    </row>
    <row r="134" spans="1:11" s="14" customFormat="1" ht="38.25" outlineLevel="1">
      <c r="A134" s="17" t="s">
        <v>536</v>
      </c>
      <c r="B134" s="18" t="s">
        <v>228</v>
      </c>
      <c r="C134" s="19">
        <f>C135</f>
        <v>3330.48</v>
      </c>
      <c r="D134" s="20">
        <v>229.21</v>
      </c>
      <c r="E134" s="20">
        <v>-229.21</v>
      </c>
      <c r="F134" s="21"/>
      <c r="G134" s="20">
        <v>-229.21</v>
      </c>
      <c r="H134" s="21"/>
      <c r="I134" s="20">
        <v>0</v>
      </c>
      <c r="J134" s="21"/>
      <c r="K134" s="13"/>
    </row>
    <row r="135" spans="1:11" s="14" customFormat="1" ht="12.75" outlineLevel="2">
      <c r="A135" s="17" t="s">
        <v>540</v>
      </c>
      <c r="B135" s="18" t="s">
        <v>539</v>
      </c>
      <c r="C135" s="19">
        <f>C136</f>
        <v>3330.48</v>
      </c>
      <c r="D135" s="20">
        <v>229.21</v>
      </c>
      <c r="E135" s="20">
        <v>-229.21</v>
      </c>
      <c r="F135" s="21"/>
      <c r="G135" s="20">
        <v>-229.21</v>
      </c>
      <c r="H135" s="21"/>
      <c r="I135" s="20">
        <v>0</v>
      </c>
      <c r="J135" s="21"/>
      <c r="K135" s="13"/>
    </row>
    <row r="136" spans="1:11" s="14" customFormat="1" ht="25.5" outlineLevel="2">
      <c r="A136" s="17" t="s">
        <v>542</v>
      </c>
      <c r="B136" s="18" t="s">
        <v>543</v>
      </c>
      <c r="C136" s="19">
        <f>C137</f>
        <v>3330.48</v>
      </c>
      <c r="D136" s="20"/>
      <c r="E136" s="20"/>
      <c r="F136" s="21"/>
      <c r="G136" s="20"/>
      <c r="H136" s="21"/>
      <c r="I136" s="20"/>
      <c r="J136" s="21"/>
      <c r="K136" s="13"/>
    </row>
    <row r="137" spans="1:11" s="14" customFormat="1" ht="25.5" outlineLevel="2">
      <c r="A137" s="17" t="s">
        <v>541</v>
      </c>
      <c r="B137" s="18" t="s">
        <v>544</v>
      </c>
      <c r="C137" s="19">
        <f>C138</f>
        <v>3330.48</v>
      </c>
      <c r="D137" s="20"/>
      <c r="E137" s="20"/>
      <c r="F137" s="21"/>
      <c r="G137" s="20"/>
      <c r="H137" s="21"/>
      <c r="I137" s="20"/>
      <c r="J137" s="21"/>
      <c r="K137" s="13"/>
    </row>
    <row r="138" spans="1:11" s="14" customFormat="1" ht="38.25" outlineLevel="3">
      <c r="A138" s="22" t="s">
        <v>671</v>
      </c>
      <c r="B138" s="23" t="s">
        <v>229</v>
      </c>
      <c r="C138" s="24">
        <v>3330.48</v>
      </c>
      <c r="D138" s="20">
        <v>142.21</v>
      </c>
      <c r="E138" s="20">
        <v>-142.21</v>
      </c>
      <c r="F138" s="21"/>
      <c r="G138" s="20">
        <v>-142.21</v>
      </c>
      <c r="H138" s="21"/>
      <c r="I138" s="20">
        <v>0</v>
      </c>
      <c r="J138" s="21"/>
      <c r="K138" s="13"/>
    </row>
    <row r="139" spans="1:11" s="14" customFormat="1" ht="38.25" outlineLevel="1">
      <c r="A139" s="17" t="s">
        <v>546</v>
      </c>
      <c r="B139" s="18" t="s">
        <v>230</v>
      </c>
      <c r="C139" s="19">
        <f>SUM(C140,C150,C154)</f>
        <v>164349488.65999997</v>
      </c>
      <c r="D139" s="20">
        <v>177115692.47</v>
      </c>
      <c r="E139" s="20">
        <v>13934307.53</v>
      </c>
      <c r="F139" s="21">
        <v>0.9270646033499084</v>
      </c>
      <c r="G139" s="20">
        <v>13934307.53</v>
      </c>
      <c r="H139" s="21">
        <v>0.9270646033499084</v>
      </c>
      <c r="I139" s="20">
        <v>0</v>
      </c>
      <c r="J139" s="21"/>
      <c r="K139" s="13"/>
    </row>
    <row r="140" spans="1:11" s="14" customFormat="1" ht="76.5" outlineLevel="2">
      <c r="A140" s="17" t="s">
        <v>547</v>
      </c>
      <c r="B140" s="18" t="s">
        <v>545</v>
      </c>
      <c r="C140" s="19">
        <f>SUM(C141,C144,C147)</f>
        <v>157150282.26999998</v>
      </c>
      <c r="D140" s="20">
        <v>169731116.05</v>
      </c>
      <c r="E140" s="20">
        <v>14998883.95</v>
      </c>
      <c r="F140" s="21">
        <v>0.9188064529313051</v>
      </c>
      <c r="G140" s="20">
        <v>14998883.95</v>
      </c>
      <c r="H140" s="21">
        <v>0.9188064529313051</v>
      </c>
      <c r="I140" s="20">
        <v>0</v>
      </c>
      <c r="J140" s="21"/>
      <c r="K140" s="13"/>
    </row>
    <row r="141" spans="1:11" s="14" customFormat="1" ht="63.75" outlineLevel="3">
      <c r="A141" s="17" t="s">
        <v>693</v>
      </c>
      <c r="B141" s="18" t="s">
        <v>548</v>
      </c>
      <c r="C141" s="19">
        <f>C142</f>
        <v>84952113.48</v>
      </c>
      <c r="D141" s="20">
        <v>88620084.67</v>
      </c>
      <c r="E141" s="20">
        <v>10719915.33</v>
      </c>
      <c r="F141" s="21">
        <v>0.8920886316690155</v>
      </c>
      <c r="G141" s="20">
        <v>10719915.33</v>
      </c>
      <c r="H141" s="21">
        <v>0.8920886316690155</v>
      </c>
      <c r="I141" s="20">
        <v>0</v>
      </c>
      <c r="J141" s="21"/>
      <c r="K141" s="13"/>
    </row>
    <row r="142" spans="1:11" s="14" customFormat="1" ht="63.75" outlineLevel="3">
      <c r="A142" s="17" t="s">
        <v>694</v>
      </c>
      <c r="B142" s="18" t="s">
        <v>549</v>
      </c>
      <c r="C142" s="19">
        <f>C143</f>
        <v>84952113.48</v>
      </c>
      <c r="D142" s="20">
        <v>88620084.67</v>
      </c>
      <c r="E142" s="20">
        <v>10719915.33</v>
      </c>
      <c r="F142" s="21">
        <v>0.8920886316690155</v>
      </c>
      <c r="G142" s="20">
        <v>10719915.33</v>
      </c>
      <c r="H142" s="21">
        <v>0.8920886316690155</v>
      </c>
      <c r="I142" s="20">
        <v>0</v>
      </c>
      <c r="J142" s="21"/>
      <c r="K142" s="13"/>
    </row>
    <row r="143" spans="1:11" s="14" customFormat="1" ht="70.5" customHeight="1" outlineLevel="3">
      <c r="A143" s="22" t="s">
        <v>694</v>
      </c>
      <c r="B143" s="23" t="s">
        <v>445</v>
      </c>
      <c r="C143" s="24">
        <v>84952113.48</v>
      </c>
      <c r="D143" s="20"/>
      <c r="E143" s="20"/>
      <c r="F143" s="21"/>
      <c r="G143" s="20"/>
      <c r="H143" s="21"/>
      <c r="I143" s="20"/>
      <c r="J143" s="21"/>
      <c r="K143" s="13"/>
    </row>
    <row r="144" spans="1:11" s="14" customFormat="1" ht="63.75" outlineLevel="3">
      <c r="A144" s="17" t="s">
        <v>355</v>
      </c>
      <c r="B144" s="18" t="s">
        <v>551</v>
      </c>
      <c r="C144" s="19">
        <f>C145</f>
        <v>25597448.4</v>
      </c>
      <c r="D144" s="20">
        <v>27277671.92</v>
      </c>
      <c r="E144" s="20">
        <v>8112328.08</v>
      </c>
      <c r="F144" s="21">
        <v>0.7707734365640011</v>
      </c>
      <c r="G144" s="20">
        <v>8112328.08</v>
      </c>
      <c r="H144" s="21">
        <v>0.7707734365640011</v>
      </c>
      <c r="I144" s="20">
        <v>0</v>
      </c>
      <c r="J144" s="21"/>
      <c r="K144" s="13"/>
    </row>
    <row r="145" spans="1:11" s="14" customFormat="1" ht="63.75" outlineLevel="3">
      <c r="A145" s="17" t="s">
        <v>550</v>
      </c>
      <c r="B145" s="18" t="s">
        <v>356</v>
      </c>
      <c r="C145" s="19">
        <f>C146</f>
        <v>25597448.4</v>
      </c>
      <c r="D145" s="20">
        <v>27277671.92</v>
      </c>
      <c r="E145" s="20">
        <v>8112328.08</v>
      </c>
      <c r="F145" s="21">
        <v>0.7707734365640011</v>
      </c>
      <c r="G145" s="20">
        <v>8112328.08</v>
      </c>
      <c r="H145" s="21">
        <v>0.7707734365640011</v>
      </c>
      <c r="I145" s="20">
        <v>0</v>
      </c>
      <c r="J145" s="21"/>
      <c r="K145" s="13"/>
    </row>
    <row r="146" spans="1:11" s="14" customFormat="1" ht="63.75" outlineLevel="3">
      <c r="A146" s="22" t="s">
        <v>550</v>
      </c>
      <c r="B146" s="23" t="s">
        <v>446</v>
      </c>
      <c r="C146" s="24">
        <v>25597448.4</v>
      </c>
      <c r="D146" s="20"/>
      <c r="E146" s="20"/>
      <c r="F146" s="21"/>
      <c r="G146" s="20"/>
      <c r="H146" s="21"/>
      <c r="I146" s="20"/>
      <c r="J146" s="21"/>
      <c r="K146" s="13"/>
    </row>
    <row r="147" spans="1:11" s="14" customFormat="1" ht="38.25" outlineLevel="3">
      <c r="A147" s="17" t="s">
        <v>357</v>
      </c>
      <c r="B147" s="18" t="s">
        <v>359</v>
      </c>
      <c r="C147" s="19">
        <f>C148</f>
        <v>46600720.39</v>
      </c>
      <c r="D147" s="20"/>
      <c r="E147" s="20"/>
      <c r="F147" s="21"/>
      <c r="G147" s="20"/>
      <c r="H147" s="21"/>
      <c r="I147" s="20"/>
      <c r="J147" s="21"/>
      <c r="K147" s="13"/>
    </row>
    <row r="148" spans="1:11" s="14" customFormat="1" ht="30" customHeight="1" outlineLevel="3">
      <c r="A148" s="17" t="s">
        <v>360</v>
      </c>
      <c r="B148" s="18" t="s">
        <v>358</v>
      </c>
      <c r="C148" s="19">
        <f>C149</f>
        <v>46600720.39</v>
      </c>
      <c r="D148" s="20">
        <v>53833359.46</v>
      </c>
      <c r="E148" s="20">
        <v>-3833359.46</v>
      </c>
      <c r="F148" s="21">
        <v>1.0766671892</v>
      </c>
      <c r="G148" s="20">
        <v>-3833359.46</v>
      </c>
      <c r="H148" s="21">
        <v>1.0766671892</v>
      </c>
      <c r="I148" s="20">
        <v>0</v>
      </c>
      <c r="J148" s="21"/>
      <c r="K148" s="13"/>
    </row>
    <row r="149" spans="1:11" s="14" customFormat="1" ht="30" customHeight="1" outlineLevel="3">
      <c r="A149" s="22" t="s">
        <v>360</v>
      </c>
      <c r="B149" s="23" t="s">
        <v>447</v>
      </c>
      <c r="C149" s="24">
        <v>46600720.39</v>
      </c>
      <c r="D149" s="20"/>
      <c r="E149" s="20"/>
      <c r="F149" s="21"/>
      <c r="G149" s="20"/>
      <c r="H149" s="21"/>
      <c r="I149" s="20"/>
      <c r="J149" s="21"/>
      <c r="K149" s="13"/>
    </row>
    <row r="150" spans="1:11" s="14" customFormat="1" ht="25.5" outlineLevel="2">
      <c r="A150" s="17" t="s">
        <v>361</v>
      </c>
      <c r="B150" s="18" t="s">
        <v>362</v>
      </c>
      <c r="C150" s="19">
        <f>C151</f>
        <v>597054.29</v>
      </c>
      <c r="D150" s="20">
        <v>757485.48</v>
      </c>
      <c r="E150" s="20">
        <v>-437485.48</v>
      </c>
      <c r="F150" s="21">
        <v>2.367142125</v>
      </c>
      <c r="G150" s="20">
        <v>-437485.48</v>
      </c>
      <c r="H150" s="21">
        <v>2.367142125</v>
      </c>
      <c r="I150" s="20">
        <v>0</v>
      </c>
      <c r="J150" s="21"/>
      <c r="K150" s="13"/>
    </row>
    <row r="151" spans="1:11" s="14" customFormat="1" ht="38.25" outlineLevel="2">
      <c r="A151" s="17" t="s">
        <v>363</v>
      </c>
      <c r="B151" s="18" t="s">
        <v>364</v>
      </c>
      <c r="C151" s="19">
        <f>C152</f>
        <v>597054.29</v>
      </c>
      <c r="D151" s="20"/>
      <c r="E151" s="20"/>
      <c r="F151" s="21"/>
      <c r="G151" s="20"/>
      <c r="H151" s="21"/>
      <c r="I151" s="20"/>
      <c r="J151" s="21"/>
      <c r="K151" s="13"/>
    </row>
    <row r="152" spans="1:11" s="14" customFormat="1" ht="51" outlineLevel="3">
      <c r="A152" s="17" t="s">
        <v>365</v>
      </c>
      <c r="B152" s="18" t="s">
        <v>366</v>
      </c>
      <c r="C152" s="19">
        <f>C153</f>
        <v>597054.29</v>
      </c>
      <c r="D152" s="20">
        <v>757485.48</v>
      </c>
      <c r="E152" s="20">
        <v>-437485.48</v>
      </c>
      <c r="F152" s="21">
        <v>2.367142125</v>
      </c>
      <c r="G152" s="20">
        <v>-437485.48</v>
      </c>
      <c r="H152" s="21">
        <v>2.367142125</v>
      </c>
      <c r="I152" s="20">
        <v>0</v>
      </c>
      <c r="J152" s="21"/>
      <c r="K152" s="13"/>
    </row>
    <row r="153" spans="1:11" s="14" customFormat="1" ht="43.5" customHeight="1" outlineLevel="3">
      <c r="A153" s="22" t="s">
        <v>365</v>
      </c>
      <c r="B153" s="23" t="s">
        <v>448</v>
      </c>
      <c r="C153" s="24">
        <v>597054.29</v>
      </c>
      <c r="D153" s="20"/>
      <c r="E153" s="20"/>
      <c r="F153" s="21"/>
      <c r="G153" s="20"/>
      <c r="H153" s="21"/>
      <c r="I153" s="20"/>
      <c r="J153" s="21"/>
      <c r="K153" s="13"/>
    </row>
    <row r="154" spans="1:11" s="14" customFormat="1" ht="68.25" customHeight="1" outlineLevel="2">
      <c r="A154" s="35" t="s">
        <v>367</v>
      </c>
      <c r="B154" s="36" t="s">
        <v>368</v>
      </c>
      <c r="C154" s="19">
        <f>C155</f>
        <v>6602152.1</v>
      </c>
      <c r="D154" s="20">
        <v>6627090.94</v>
      </c>
      <c r="E154" s="20">
        <v>-627090.94</v>
      </c>
      <c r="F154" s="21">
        <v>1.1045151566666667</v>
      </c>
      <c r="G154" s="20">
        <v>-627090.94</v>
      </c>
      <c r="H154" s="21">
        <v>1.1045151566666667</v>
      </c>
      <c r="I154" s="20">
        <v>0</v>
      </c>
      <c r="J154" s="21"/>
      <c r="K154" s="13"/>
    </row>
    <row r="155" spans="1:11" s="14" customFormat="1" ht="70.5" customHeight="1" outlineLevel="2">
      <c r="A155" s="35" t="s">
        <v>369</v>
      </c>
      <c r="B155" s="36" t="s">
        <v>370</v>
      </c>
      <c r="C155" s="19">
        <f>C156</f>
        <v>6602152.1</v>
      </c>
      <c r="D155" s="20"/>
      <c r="E155" s="20"/>
      <c r="F155" s="21"/>
      <c r="G155" s="20"/>
      <c r="H155" s="21"/>
      <c r="I155" s="20"/>
      <c r="J155" s="21"/>
      <c r="K155" s="13"/>
    </row>
    <row r="156" spans="1:11" s="14" customFormat="1" ht="63.75" outlineLevel="3">
      <c r="A156" s="35" t="s">
        <v>371</v>
      </c>
      <c r="B156" s="36" t="s">
        <v>372</v>
      </c>
      <c r="C156" s="19">
        <f>C157</f>
        <v>6602152.1</v>
      </c>
      <c r="D156" s="20">
        <v>6627090.94</v>
      </c>
      <c r="E156" s="20">
        <v>-627090.94</v>
      </c>
      <c r="F156" s="21">
        <v>1.1045151566666667</v>
      </c>
      <c r="G156" s="20">
        <v>-627090.94</v>
      </c>
      <c r="H156" s="21">
        <v>1.1045151566666667</v>
      </c>
      <c r="I156" s="20">
        <v>0</v>
      </c>
      <c r="J156" s="21"/>
      <c r="K156" s="13"/>
    </row>
    <row r="157" spans="1:11" s="14" customFormat="1" ht="69.75" customHeight="1" outlineLevel="3">
      <c r="A157" s="54" t="s">
        <v>371</v>
      </c>
      <c r="B157" s="55" t="s">
        <v>449</v>
      </c>
      <c r="C157" s="24">
        <v>6602152.1</v>
      </c>
      <c r="D157" s="20"/>
      <c r="E157" s="20"/>
      <c r="F157" s="21"/>
      <c r="G157" s="20"/>
      <c r="H157" s="21"/>
      <c r="I157" s="20"/>
      <c r="J157" s="21"/>
      <c r="K157" s="13"/>
    </row>
    <row r="158" spans="1:11" s="14" customFormat="1" ht="25.5" outlineLevel="1">
      <c r="A158" s="17" t="s">
        <v>373</v>
      </c>
      <c r="B158" s="18" t="s">
        <v>231</v>
      </c>
      <c r="C158" s="19">
        <f>C159</f>
        <v>3223583.35</v>
      </c>
      <c r="D158" s="20">
        <v>4125328.96</v>
      </c>
      <c r="E158" s="20">
        <v>1854671.04</v>
      </c>
      <c r="F158" s="21">
        <v>0.6898543411371237</v>
      </c>
      <c r="G158" s="20">
        <v>1854671.04</v>
      </c>
      <c r="H158" s="21">
        <v>0.6898543411371237</v>
      </c>
      <c r="I158" s="20">
        <v>0</v>
      </c>
      <c r="J158" s="21"/>
      <c r="K158" s="13"/>
    </row>
    <row r="159" spans="1:11" s="14" customFormat="1" ht="12.75" outlineLevel="2">
      <c r="A159" s="17" t="s">
        <v>374</v>
      </c>
      <c r="B159" s="18" t="s">
        <v>232</v>
      </c>
      <c r="C159" s="19">
        <f>SUM(C160,C162,C164)</f>
        <v>3223583.35</v>
      </c>
      <c r="D159" s="20">
        <v>4125328.96</v>
      </c>
      <c r="E159" s="20">
        <v>1854671.04</v>
      </c>
      <c r="F159" s="21">
        <v>0.6898543411371237</v>
      </c>
      <c r="G159" s="20">
        <v>1854671.04</v>
      </c>
      <c r="H159" s="21">
        <v>0.6898543411371237</v>
      </c>
      <c r="I159" s="20">
        <v>0</v>
      </c>
      <c r="J159" s="21"/>
      <c r="K159" s="13"/>
    </row>
    <row r="160" spans="1:11" s="14" customFormat="1" ht="25.5" outlineLevel="3">
      <c r="A160" s="17" t="s">
        <v>375</v>
      </c>
      <c r="B160" s="18" t="s">
        <v>376</v>
      </c>
      <c r="C160" s="19">
        <f>C161</f>
        <v>247333.34</v>
      </c>
      <c r="D160" s="20">
        <v>257751.62</v>
      </c>
      <c r="E160" s="20">
        <v>92248.38</v>
      </c>
      <c r="F160" s="21">
        <v>0.7364332</v>
      </c>
      <c r="G160" s="20">
        <v>92248.38</v>
      </c>
      <c r="H160" s="21">
        <v>0.7364332</v>
      </c>
      <c r="I160" s="20">
        <v>0</v>
      </c>
      <c r="J160" s="21"/>
      <c r="K160" s="13"/>
    </row>
    <row r="161" spans="1:11" s="14" customFormat="1" ht="57" customHeight="1" outlineLevel="3">
      <c r="A161" s="22" t="s">
        <v>672</v>
      </c>
      <c r="B161" s="23" t="s">
        <v>233</v>
      </c>
      <c r="C161" s="24">
        <v>247333.34</v>
      </c>
      <c r="D161" s="20">
        <v>257751.62</v>
      </c>
      <c r="E161" s="20">
        <v>92248.38</v>
      </c>
      <c r="F161" s="21">
        <v>0.7364332</v>
      </c>
      <c r="G161" s="20">
        <v>92248.38</v>
      </c>
      <c r="H161" s="21">
        <v>0.7364332</v>
      </c>
      <c r="I161" s="20">
        <v>0</v>
      </c>
      <c r="J161" s="21"/>
      <c r="K161" s="13"/>
    </row>
    <row r="162" spans="1:11" s="14" customFormat="1" ht="12.75" outlineLevel="3">
      <c r="A162" s="17" t="s">
        <v>377</v>
      </c>
      <c r="B162" s="18" t="s">
        <v>378</v>
      </c>
      <c r="C162" s="19">
        <f>C163</f>
        <v>799165.2</v>
      </c>
      <c r="D162" s="20">
        <v>504782.4</v>
      </c>
      <c r="E162" s="20">
        <v>-4782.4</v>
      </c>
      <c r="F162" s="21">
        <v>1.0095648</v>
      </c>
      <c r="G162" s="20">
        <v>-4782.4</v>
      </c>
      <c r="H162" s="21">
        <v>1.0095648</v>
      </c>
      <c r="I162" s="20">
        <v>0</v>
      </c>
      <c r="J162" s="21"/>
      <c r="K162" s="13"/>
    </row>
    <row r="163" spans="1:11" s="14" customFormat="1" ht="51" outlineLevel="3">
      <c r="A163" s="22" t="s">
        <v>673</v>
      </c>
      <c r="B163" s="23" t="s">
        <v>234</v>
      </c>
      <c r="C163" s="24">
        <v>799165.2</v>
      </c>
      <c r="D163" s="20">
        <v>504782.4</v>
      </c>
      <c r="E163" s="20">
        <v>-4782.4</v>
      </c>
      <c r="F163" s="21">
        <v>1.0095648</v>
      </c>
      <c r="G163" s="20">
        <v>-4782.4</v>
      </c>
      <c r="H163" s="21">
        <v>1.0095648</v>
      </c>
      <c r="I163" s="20">
        <v>0</v>
      </c>
      <c r="J163" s="21"/>
      <c r="K163" s="13"/>
    </row>
    <row r="164" spans="1:11" s="14" customFormat="1" ht="12.75" outlineLevel="3">
      <c r="A164" s="34" t="s">
        <v>379</v>
      </c>
      <c r="B164" s="33" t="s">
        <v>380</v>
      </c>
      <c r="C164" s="19">
        <f>C165</f>
        <v>2177084.81</v>
      </c>
      <c r="D164" s="20"/>
      <c r="E164" s="20"/>
      <c r="F164" s="21"/>
      <c r="G164" s="20"/>
      <c r="H164" s="21"/>
      <c r="I164" s="20"/>
      <c r="J164" s="21"/>
      <c r="K164" s="13"/>
    </row>
    <row r="165" spans="1:11" s="14" customFormat="1" ht="12.75" outlineLevel="3">
      <c r="A165" s="34" t="s">
        <v>381</v>
      </c>
      <c r="B165" s="33" t="s">
        <v>382</v>
      </c>
      <c r="C165" s="19">
        <f>C166</f>
        <v>2177084.81</v>
      </c>
      <c r="D165" s="20"/>
      <c r="E165" s="20"/>
      <c r="F165" s="21"/>
      <c r="G165" s="20"/>
      <c r="H165" s="21"/>
      <c r="I165" s="20"/>
      <c r="J165" s="21"/>
      <c r="K165" s="13"/>
    </row>
    <row r="166" spans="1:11" s="14" customFormat="1" ht="51" outlineLevel="3">
      <c r="A166" s="22" t="s">
        <v>674</v>
      </c>
      <c r="B166" s="23" t="s">
        <v>235</v>
      </c>
      <c r="C166" s="24">
        <v>2177084.81</v>
      </c>
      <c r="D166" s="20">
        <v>3362794.94</v>
      </c>
      <c r="E166" s="20">
        <v>1767205.06</v>
      </c>
      <c r="F166" s="21">
        <v>0.6555155828460039</v>
      </c>
      <c r="G166" s="20">
        <v>1767205.06</v>
      </c>
      <c r="H166" s="21">
        <v>0.6555155828460039</v>
      </c>
      <c r="I166" s="20">
        <v>0</v>
      </c>
      <c r="J166" s="21"/>
      <c r="K166" s="13"/>
    </row>
    <row r="167" spans="1:11" s="14" customFormat="1" ht="25.5" outlineLevel="1">
      <c r="A167" s="17" t="s">
        <v>504</v>
      </c>
      <c r="B167" s="18" t="s">
        <v>236</v>
      </c>
      <c r="C167" s="19">
        <f>SUM(C168,C174)</f>
        <v>14579225.57</v>
      </c>
      <c r="D167" s="20">
        <v>14640142.83</v>
      </c>
      <c r="E167" s="20">
        <v>-214142.83</v>
      </c>
      <c r="F167" s="21">
        <v>1.0148442277831693</v>
      </c>
      <c r="G167" s="20">
        <v>-214142.83</v>
      </c>
      <c r="H167" s="21">
        <v>1.0148442277831693</v>
      </c>
      <c r="I167" s="20">
        <v>0</v>
      </c>
      <c r="J167" s="21"/>
      <c r="K167" s="13"/>
    </row>
    <row r="168" spans="1:11" s="14" customFormat="1" ht="12.75" outlineLevel="2">
      <c r="A168" s="17" t="s">
        <v>505</v>
      </c>
      <c r="B168" s="18" t="s">
        <v>512</v>
      </c>
      <c r="C168" s="19">
        <f>C169</f>
        <v>13886414.68</v>
      </c>
      <c r="D168" s="20">
        <v>13288329.79</v>
      </c>
      <c r="E168" s="20">
        <v>97670.21</v>
      </c>
      <c r="F168" s="21">
        <v>0.9927035552069327</v>
      </c>
      <c r="G168" s="20">
        <v>97670.21</v>
      </c>
      <c r="H168" s="21">
        <v>0.9927035552069327</v>
      </c>
      <c r="I168" s="20">
        <v>0</v>
      </c>
      <c r="J168" s="21"/>
      <c r="K168" s="13"/>
    </row>
    <row r="169" spans="1:11" s="14" customFormat="1" ht="12.75" outlineLevel="2">
      <c r="A169" s="34" t="s">
        <v>506</v>
      </c>
      <c r="B169" s="33" t="s">
        <v>507</v>
      </c>
      <c r="C169" s="19">
        <f>C170</f>
        <v>13886414.68</v>
      </c>
      <c r="D169" s="20"/>
      <c r="E169" s="20"/>
      <c r="F169" s="21"/>
      <c r="G169" s="20"/>
      <c r="H169" s="21"/>
      <c r="I169" s="20"/>
      <c r="J169" s="21"/>
      <c r="K169" s="13"/>
    </row>
    <row r="170" spans="1:11" s="14" customFormat="1" ht="25.5" outlineLevel="2">
      <c r="A170" s="34" t="s">
        <v>508</v>
      </c>
      <c r="B170" s="33" t="s">
        <v>509</v>
      </c>
      <c r="C170" s="19">
        <f>SUM(C171:C173)</f>
        <v>13886414.68</v>
      </c>
      <c r="D170" s="20"/>
      <c r="E170" s="20"/>
      <c r="F170" s="21"/>
      <c r="G170" s="20"/>
      <c r="H170" s="21"/>
      <c r="I170" s="20"/>
      <c r="J170" s="21"/>
      <c r="K170" s="13"/>
    </row>
    <row r="171" spans="1:11" s="14" customFormat="1" ht="43.5" customHeight="1" outlineLevel="3">
      <c r="A171" s="22" t="s">
        <v>675</v>
      </c>
      <c r="B171" s="23" t="s">
        <v>237</v>
      </c>
      <c r="C171" s="24">
        <v>401694.96</v>
      </c>
      <c r="D171" s="20">
        <v>401694.96</v>
      </c>
      <c r="E171" s="20">
        <v>98305.04</v>
      </c>
      <c r="F171" s="21">
        <v>0.80338992</v>
      </c>
      <c r="G171" s="20">
        <v>98305.04</v>
      </c>
      <c r="H171" s="21">
        <v>0.80338992</v>
      </c>
      <c r="I171" s="20">
        <v>0</v>
      </c>
      <c r="J171" s="21"/>
      <c r="K171" s="13"/>
    </row>
    <row r="172" spans="1:11" s="14" customFormat="1" ht="38.25" outlineLevel="3">
      <c r="A172" s="22" t="s">
        <v>676</v>
      </c>
      <c r="B172" s="23" t="s">
        <v>238</v>
      </c>
      <c r="C172" s="24">
        <v>194389</v>
      </c>
      <c r="D172" s="20">
        <v>122010</v>
      </c>
      <c r="E172" s="20">
        <v>127990</v>
      </c>
      <c r="F172" s="21">
        <v>0.48804</v>
      </c>
      <c r="G172" s="20">
        <v>127990</v>
      </c>
      <c r="H172" s="21">
        <v>0.48804</v>
      </c>
      <c r="I172" s="20">
        <v>0</v>
      </c>
      <c r="J172" s="21"/>
      <c r="K172" s="13"/>
    </row>
    <row r="173" spans="1:11" s="14" customFormat="1" ht="38.25" outlineLevel="3">
      <c r="A173" s="22" t="s">
        <v>677</v>
      </c>
      <c r="B173" s="23" t="s">
        <v>239</v>
      </c>
      <c r="C173" s="24">
        <v>13290330.72</v>
      </c>
      <c r="D173" s="20">
        <v>12764624.83</v>
      </c>
      <c r="E173" s="20">
        <v>-128624.83</v>
      </c>
      <c r="F173" s="21">
        <v>1.0101792363089586</v>
      </c>
      <c r="G173" s="20">
        <v>-128624.83</v>
      </c>
      <c r="H173" s="21">
        <v>1.0101792363089586</v>
      </c>
      <c r="I173" s="20">
        <v>0</v>
      </c>
      <c r="J173" s="21"/>
      <c r="K173" s="13"/>
    </row>
    <row r="174" spans="1:11" s="14" customFormat="1" ht="12.75" outlineLevel="2">
      <c r="A174" s="17" t="s">
        <v>510</v>
      </c>
      <c r="B174" s="18" t="s">
        <v>511</v>
      </c>
      <c r="C174" s="19">
        <f>SUM(C175,C179)</f>
        <v>692810.89</v>
      </c>
      <c r="D174" s="20">
        <v>1351813.04</v>
      </c>
      <c r="E174" s="20">
        <v>-311813.04</v>
      </c>
      <c r="F174" s="21">
        <v>1.2998202307692308</v>
      </c>
      <c r="G174" s="20">
        <v>-311813.04</v>
      </c>
      <c r="H174" s="21">
        <v>1.2998202307692308</v>
      </c>
      <c r="I174" s="20">
        <v>0</v>
      </c>
      <c r="J174" s="21"/>
      <c r="K174" s="13"/>
    </row>
    <row r="175" spans="1:11" s="14" customFormat="1" ht="25.5" outlineLevel="2">
      <c r="A175" s="34" t="s">
        <v>513</v>
      </c>
      <c r="B175" s="33" t="s">
        <v>514</v>
      </c>
      <c r="C175" s="37">
        <f>C176</f>
        <v>108024.96</v>
      </c>
      <c r="D175" s="20"/>
      <c r="E175" s="20"/>
      <c r="F175" s="21"/>
      <c r="G175" s="20"/>
      <c r="H175" s="21"/>
      <c r="I175" s="20"/>
      <c r="J175" s="21"/>
      <c r="K175" s="13"/>
    </row>
    <row r="176" spans="1:11" s="14" customFormat="1" ht="38.25" outlineLevel="3">
      <c r="A176" s="34" t="s">
        <v>515</v>
      </c>
      <c r="B176" s="33" t="s">
        <v>516</v>
      </c>
      <c r="C176" s="37">
        <f>SUM(C177:C178)</f>
        <v>108024.96</v>
      </c>
      <c r="D176" s="20">
        <v>91676.84</v>
      </c>
      <c r="E176" s="20">
        <v>-11676.84</v>
      </c>
      <c r="F176" s="21">
        <v>1.1459605</v>
      </c>
      <c r="G176" s="20">
        <v>-11676.84</v>
      </c>
      <c r="H176" s="21">
        <v>1.1459605</v>
      </c>
      <c r="I176" s="20">
        <v>0</v>
      </c>
      <c r="J176" s="21"/>
      <c r="K176" s="13"/>
    </row>
    <row r="177" spans="1:11" s="31" customFormat="1" ht="42.75" customHeight="1" outlineLevel="3">
      <c r="A177" s="22" t="s">
        <v>604</v>
      </c>
      <c r="B177" s="23" t="s">
        <v>610</v>
      </c>
      <c r="C177" s="38">
        <v>88530.99</v>
      </c>
      <c r="D177" s="28"/>
      <c r="E177" s="28"/>
      <c r="F177" s="29"/>
      <c r="G177" s="28"/>
      <c r="H177" s="29"/>
      <c r="I177" s="28"/>
      <c r="J177" s="29"/>
      <c r="K177" s="30"/>
    </row>
    <row r="178" spans="1:11" s="31" customFormat="1" ht="38.25" outlineLevel="3">
      <c r="A178" s="22" t="s">
        <v>605</v>
      </c>
      <c r="B178" s="23" t="s">
        <v>242</v>
      </c>
      <c r="C178" s="38">
        <v>19493.97</v>
      </c>
      <c r="D178" s="28"/>
      <c r="E178" s="28"/>
      <c r="F178" s="29"/>
      <c r="G178" s="28"/>
      <c r="H178" s="29"/>
      <c r="I178" s="28"/>
      <c r="J178" s="29"/>
      <c r="K178" s="30"/>
    </row>
    <row r="179" spans="1:11" s="14" customFormat="1" ht="12.75" outlineLevel="3">
      <c r="A179" s="34" t="s">
        <v>606</v>
      </c>
      <c r="B179" s="33" t="s">
        <v>607</v>
      </c>
      <c r="C179" s="37">
        <f>C180</f>
        <v>584785.93</v>
      </c>
      <c r="D179" s="20"/>
      <c r="E179" s="20"/>
      <c r="F179" s="21"/>
      <c r="G179" s="20"/>
      <c r="H179" s="21"/>
      <c r="I179" s="20"/>
      <c r="J179" s="21"/>
      <c r="K179" s="13"/>
    </row>
    <row r="180" spans="1:11" s="14" customFormat="1" ht="25.5" outlineLevel="3">
      <c r="A180" s="34" t="s">
        <v>608</v>
      </c>
      <c r="B180" s="33" t="s">
        <v>609</v>
      </c>
      <c r="C180" s="37">
        <f>SUM(C181:C184)</f>
        <v>584785.93</v>
      </c>
      <c r="D180" s="20"/>
      <c r="E180" s="20"/>
      <c r="F180" s="21"/>
      <c r="G180" s="20"/>
      <c r="H180" s="21"/>
      <c r="I180" s="20"/>
      <c r="J180" s="21"/>
      <c r="K180" s="13"/>
    </row>
    <row r="181" spans="1:11" s="14" customFormat="1" ht="25.5" outlineLevel="3">
      <c r="A181" s="22" t="s">
        <v>678</v>
      </c>
      <c r="B181" s="23" t="s">
        <v>240</v>
      </c>
      <c r="C181" s="24">
        <v>180161</v>
      </c>
      <c r="D181" s="20">
        <v>7874.5</v>
      </c>
      <c r="E181" s="20">
        <v>2125.5</v>
      </c>
      <c r="F181" s="21">
        <v>0.78745</v>
      </c>
      <c r="G181" s="20">
        <v>2125.5</v>
      </c>
      <c r="H181" s="21">
        <v>0.78745</v>
      </c>
      <c r="I181" s="20">
        <v>0</v>
      </c>
      <c r="J181" s="21"/>
      <c r="K181" s="13"/>
    </row>
    <row r="182" spans="1:11" s="51" customFormat="1" ht="25.5" outlineLevel="3">
      <c r="A182" s="46" t="s">
        <v>678</v>
      </c>
      <c r="B182" s="47" t="s">
        <v>130</v>
      </c>
      <c r="C182" s="38">
        <v>37579.88</v>
      </c>
      <c r="D182" s="48">
        <v>282434.13</v>
      </c>
      <c r="E182" s="48">
        <v>7565.87</v>
      </c>
      <c r="F182" s="49">
        <v>0.9739107931034483</v>
      </c>
      <c r="G182" s="48">
        <v>7565.87</v>
      </c>
      <c r="H182" s="49">
        <v>0.9739107931034483</v>
      </c>
      <c r="I182" s="48">
        <v>0</v>
      </c>
      <c r="J182" s="49"/>
      <c r="K182" s="50"/>
    </row>
    <row r="183" spans="1:11" s="14" customFormat="1" ht="25.5" outlineLevel="3">
      <c r="A183" s="22" t="s">
        <v>678</v>
      </c>
      <c r="B183" s="23" t="s">
        <v>241</v>
      </c>
      <c r="C183" s="24">
        <v>82143.91</v>
      </c>
      <c r="D183" s="20">
        <v>335621.74</v>
      </c>
      <c r="E183" s="20">
        <v>71378.26</v>
      </c>
      <c r="F183" s="21">
        <v>0.8246234398034398</v>
      </c>
      <c r="G183" s="20">
        <v>71378.26</v>
      </c>
      <c r="H183" s="21">
        <v>0.8246234398034398</v>
      </c>
      <c r="I183" s="20">
        <v>0</v>
      </c>
      <c r="J183" s="21"/>
      <c r="K183" s="13"/>
    </row>
    <row r="184" spans="1:11" s="14" customFormat="1" ht="25.5" outlineLevel="3">
      <c r="A184" s="22" t="s">
        <v>678</v>
      </c>
      <c r="B184" s="23" t="s">
        <v>243</v>
      </c>
      <c r="C184" s="24">
        <v>284901.14</v>
      </c>
      <c r="D184" s="20">
        <v>362453.07</v>
      </c>
      <c r="E184" s="20">
        <v>-352453.07</v>
      </c>
      <c r="F184" s="21">
        <v>36.245307</v>
      </c>
      <c r="G184" s="20">
        <v>-352453.07</v>
      </c>
      <c r="H184" s="21">
        <v>36.245307</v>
      </c>
      <c r="I184" s="20">
        <v>0</v>
      </c>
      <c r="J184" s="21"/>
      <c r="K184" s="13"/>
    </row>
    <row r="185" spans="1:11" s="14" customFormat="1" ht="25.5" outlineLevel="1">
      <c r="A185" s="17" t="s">
        <v>611</v>
      </c>
      <c r="B185" s="18" t="s">
        <v>244</v>
      </c>
      <c r="C185" s="19">
        <f>SUM(C186,C190)</f>
        <v>82918672.73</v>
      </c>
      <c r="D185" s="20">
        <v>40632088.87</v>
      </c>
      <c r="E185" s="20">
        <v>11367911.13</v>
      </c>
      <c r="F185" s="21">
        <v>0.7813863244230769</v>
      </c>
      <c r="G185" s="20">
        <v>11367911.13</v>
      </c>
      <c r="H185" s="21">
        <v>0.7813863244230769</v>
      </c>
      <c r="I185" s="20">
        <v>0</v>
      </c>
      <c r="J185" s="21"/>
      <c r="K185" s="13"/>
    </row>
    <row r="186" spans="1:11" s="42" customFormat="1" ht="76.5" outlineLevel="2">
      <c r="A186" s="17" t="s">
        <v>494</v>
      </c>
      <c r="B186" s="18" t="s">
        <v>245</v>
      </c>
      <c r="C186" s="19">
        <f>C187</f>
        <v>51669780.68</v>
      </c>
      <c r="D186" s="39">
        <v>30350413.34</v>
      </c>
      <c r="E186" s="39">
        <v>9649586.66</v>
      </c>
      <c r="F186" s="40">
        <v>0.7587603335</v>
      </c>
      <c r="G186" s="39">
        <v>9649586.66</v>
      </c>
      <c r="H186" s="40">
        <v>0.7587603335</v>
      </c>
      <c r="I186" s="39">
        <v>0</v>
      </c>
      <c r="J186" s="40"/>
      <c r="K186" s="41"/>
    </row>
    <row r="187" spans="1:11" s="42" customFormat="1" ht="76.5" outlineLevel="2">
      <c r="A187" s="34" t="s">
        <v>495</v>
      </c>
      <c r="B187" s="36" t="s">
        <v>496</v>
      </c>
      <c r="C187" s="19">
        <f>C188</f>
        <v>51669780.68</v>
      </c>
      <c r="D187" s="39"/>
      <c r="E187" s="39"/>
      <c r="F187" s="40"/>
      <c r="G187" s="39"/>
      <c r="H187" s="40"/>
      <c r="I187" s="39"/>
      <c r="J187" s="40"/>
      <c r="K187" s="41"/>
    </row>
    <row r="188" spans="1:11" s="14" customFormat="1" ht="76.5" outlineLevel="3">
      <c r="A188" s="17" t="s">
        <v>497</v>
      </c>
      <c r="B188" s="18" t="s">
        <v>450</v>
      </c>
      <c r="C188" s="19">
        <f>C189</f>
        <v>51669780.68</v>
      </c>
      <c r="D188" s="20">
        <v>30333585.34</v>
      </c>
      <c r="E188" s="20">
        <v>9666414.66</v>
      </c>
      <c r="F188" s="21">
        <v>0.7583396335</v>
      </c>
      <c r="G188" s="20">
        <v>9666414.66</v>
      </c>
      <c r="H188" s="21">
        <v>0.7583396335</v>
      </c>
      <c r="I188" s="20">
        <v>0</v>
      </c>
      <c r="J188" s="21"/>
      <c r="K188" s="13"/>
    </row>
    <row r="189" spans="1:11" s="14" customFormat="1" ht="83.25" customHeight="1" outlineLevel="3">
      <c r="A189" s="22" t="s">
        <v>679</v>
      </c>
      <c r="B189" s="23" t="s">
        <v>246</v>
      </c>
      <c r="C189" s="24">
        <v>51669780.68</v>
      </c>
      <c r="D189" s="20">
        <v>30333585.34</v>
      </c>
      <c r="E189" s="20">
        <v>9666414.66</v>
      </c>
      <c r="F189" s="21">
        <v>0.7583396335</v>
      </c>
      <c r="G189" s="20">
        <v>9666414.66</v>
      </c>
      <c r="H189" s="21">
        <v>0.7583396335</v>
      </c>
      <c r="I189" s="20">
        <v>0</v>
      </c>
      <c r="J189" s="21"/>
      <c r="K189" s="13"/>
    </row>
    <row r="190" spans="1:11" s="14" customFormat="1" ht="25.5" outlineLevel="2">
      <c r="A190" s="17" t="s">
        <v>498</v>
      </c>
      <c r="B190" s="18" t="s">
        <v>499</v>
      </c>
      <c r="C190" s="19">
        <f>SUM(C191,C194)</f>
        <v>31248892.05</v>
      </c>
      <c r="D190" s="20">
        <v>10281675.53</v>
      </c>
      <c r="E190" s="20">
        <v>1718324.47</v>
      </c>
      <c r="F190" s="21">
        <v>0.8568062941666666</v>
      </c>
      <c r="G190" s="20">
        <v>1718324.47</v>
      </c>
      <c r="H190" s="21">
        <v>0.8568062941666666</v>
      </c>
      <c r="I190" s="20">
        <v>0</v>
      </c>
      <c r="J190" s="21"/>
      <c r="K190" s="13"/>
    </row>
    <row r="191" spans="1:11" s="14" customFormat="1" ht="25.5" outlineLevel="2">
      <c r="A191" s="17" t="s">
        <v>500</v>
      </c>
      <c r="B191" s="18" t="s">
        <v>502</v>
      </c>
      <c r="C191" s="19">
        <f>C192</f>
        <v>20041174.66</v>
      </c>
      <c r="D191" s="20"/>
      <c r="E191" s="20"/>
      <c r="F191" s="21"/>
      <c r="G191" s="20"/>
      <c r="H191" s="21"/>
      <c r="I191" s="20"/>
      <c r="J191" s="21"/>
      <c r="K191" s="13"/>
    </row>
    <row r="192" spans="1:11" s="14" customFormat="1" ht="38.25" outlineLevel="3">
      <c r="A192" s="17" t="s">
        <v>501</v>
      </c>
      <c r="B192" s="18" t="s">
        <v>503</v>
      </c>
      <c r="C192" s="19">
        <f>C193</f>
        <v>20041174.66</v>
      </c>
      <c r="D192" s="20">
        <v>10281675.53</v>
      </c>
      <c r="E192" s="20">
        <v>1718324.47</v>
      </c>
      <c r="F192" s="21">
        <v>0.8568062941666666</v>
      </c>
      <c r="G192" s="20">
        <v>1718324.47</v>
      </c>
      <c r="H192" s="21">
        <v>0.8568062941666666</v>
      </c>
      <c r="I192" s="20">
        <v>0</v>
      </c>
      <c r="J192" s="21"/>
      <c r="K192" s="13"/>
    </row>
    <row r="193" spans="1:11" s="14" customFormat="1" ht="39.75" customHeight="1" outlineLevel="3">
      <c r="A193" s="22" t="s">
        <v>501</v>
      </c>
      <c r="B193" s="23" t="s">
        <v>451</v>
      </c>
      <c r="C193" s="24">
        <v>20041174.66</v>
      </c>
      <c r="D193" s="20"/>
      <c r="E193" s="20"/>
      <c r="F193" s="21"/>
      <c r="G193" s="20"/>
      <c r="H193" s="21"/>
      <c r="I193" s="20"/>
      <c r="J193" s="21"/>
      <c r="K193" s="13"/>
    </row>
    <row r="194" spans="1:11" s="14" customFormat="1" ht="51" outlineLevel="3">
      <c r="A194" s="57" t="s">
        <v>129</v>
      </c>
      <c r="B194" s="18" t="s">
        <v>128</v>
      </c>
      <c r="C194" s="19">
        <f>C195</f>
        <v>11207717.39</v>
      </c>
      <c r="D194" s="20"/>
      <c r="E194" s="20"/>
      <c r="F194" s="21"/>
      <c r="G194" s="20"/>
      <c r="H194" s="21"/>
      <c r="I194" s="20"/>
      <c r="J194" s="21"/>
      <c r="K194" s="13"/>
    </row>
    <row r="195" spans="1:11" s="14" customFormat="1" ht="51" outlineLevel="3">
      <c r="A195" s="57" t="s">
        <v>125</v>
      </c>
      <c r="B195" s="60" t="s">
        <v>127</v>
      </c>
      <c r="C195" s="19">
        <f>C196</f>
        <v>11207717.39</v>
      </c>
      <c r="D195" s="20"/>
      <c r="E195" s="20"/>
      <c r="F195" s="21"/>
      <c r="G195" s="20"/>
      <c r="H195" s="21"/>
      <c r="I195" s="20"/>
      <c r="J195" s="21"/>
      <c r="K195" s="13"/>
    </row>
    <row r="196" spans="1:11" s="14" customFormat="1" ht="51" outlineLevel="3">
      <c r="A196" s="56" t="s">
        <v>125</v>
      </c>
      <c r="B196" s="59" t="s">
        <v>126</v>
      </c>
      <c r="C196" s="58">
        <v>11207717.39</v>
      </c>
      <c r="D196" s="20"/>
      <c r="E196" s="20"/>
      <c r="F196" s="21"/>
      <c r="G196" s="20"/>
      <c r="H196" s="21"/>
      <c r="I196" s="20"/>
      <c r="J196" s="21"/>
      <c r="K196" s="13"/>
    </row>
    <row r="197" spans="1:11" s="14" customFormat="1" ht="12.75" outlineLevel="1">
      <c r="A197" s="17" t="s">
        <v>385</v>
      </c>
      <c r="B197" s="18" t="s">
        <v>247</v>
      </c>
      <c r="C197" s="19">
        <f>SUM(C198,C205,C207,C211,C214,C222,C225,C228,C234,C236,C238,C243,C245,C248)</f>
        <v>11223490.329999998</v>
      </c>
      <c r="D197" s="20">
        <v>9252783.51</v>
      </c>
      <c r="E197" s="20">
        <v>-3552783.51</v>
      </c>
      <c r="F197" s="21">
        <v>1.623295352631579</v>
      </c>
      <c r="G197" s="20">
        <v>-3552783.51</v>
      </c>
      <c r="H197" s="21">
        <v>1.623295352631579</v>
      </c>
      <c r="I197" s="20">
        <v>0</v>
      </c>
      <c r="J197" s="21"/>
      <c r="K197" s="13"/>
    </row>
    <row r="198" spans="1:11" s="14" customFormat="1" ht="25.5" outlineLevel="2">
      <c r="A198" s="17" t="s">
        <v>386</v>
      </c>
      <c r="B198" s="18" t="s">
        <v>387</v>
      </c>
      <c r="C198" s="19">
        <f>SUM(C199,C201,C203)</f>
        <v>387183.77</v>
      </c>
      <c r="D198" s="20">
        <v>481491.24</v>
      </c>
      <c r="E198" s="20">
        <v>-76491.24</v>
      </c>
      <c r="F198" s="21">
        <v>1.1888672592592593</v>
      </c>
      <c r="G198" s="20">
        <v>-76491.24</v>
      </c>
      <c r="H198" s="21">
        <v>1.1888672592592593</v>
      </c>
      <c r="I198" s="20">
        <v>0</v>
      </c>
      <c r="J198" s="21"/>
      <c r="K198" s="13"/>
    </row>
    <row r="199" spans="1:11" s="14" customFormat="1" ht="63.75" outlineLevel="3">
      <c r="A199" s="17" t="s">
        <v>388</v>
      </c>
      <c r="B199" s="18" t="s">
        <v>390</v>
      </c>
      <c r="C199" s="19">
        <f>C200</f>
        <v>290678.87</v>
      </c>
      <c r="D199" s="20">
        <v>356396.04</v>
      </c>
      <c r="E199" s="20">
        <v>43603.96</v>
      </c>
      <c r="F199" s="21">
        <v>0.8909901</v>
      </c>
      <c r="G199" s="20">
        <v>43603.96</v>
      </c>
      <c r="H199" s="21">
        <v>0.8909901</v>
      </c>
      <c r="I199" s="20">
        <v>0</v>
      </c>
      <c r="J199" s="21"/>
      <c r="K199" s="13"/>
    </row>
    <row r="200" spans="1:11" s="14" customFormat="1" ht="96" customHeight="1" outlineLevel="3">
      <c r="A200" s="22" t="s">
        <v>680</v>
      </c>
      <c r="B200" s="23" t="s">
        <v>248</v>
      </c>
      <c r="C200" s="24">
        <v>290678.87</v>
      </c>
      <c r="D200" s="20">
        <v>356396.04</v>
      </c>
      <c r="E200" s="20">
        <v>43603.96</v>
      </c>
      <c r="F200" s="21">
        <v>0.8909901</v>
      </c>
      <c r="G200" s="20">
        <v>43603.96</v>
      </c>
      <c r="H200" s="21">
        <v>0.8909901</v>
      </c>
      <c r="I200" s="20">
        <v>0</v>
      </c>
      <c r="J200" s="21"/>
      <c r="K200" s="13"/>
    </row>
    <row r="201" spans="1:11" s="14" customFormat="1" ht="51" outlineLevel="3">
      <c r="A201" s="17" t="s">
        <v>389</v>
      </c>
      <c r="B201" s="18" t="s">
        <v>391</v>
      </c>
      <c r="C201" s="19">
        <f>C202</f>
        <v>65254.9</v>
      </c>
      <c r="D201" s="20">
        <v>125095.2</v>
      </c>
      <c r="E201" s="20">
        <v>-120095.2</v>
      </c>
      <c r="F201" s="21">
        <v>25.01904</v>
      </c>
      <c r="G201" s="20">
        <v>-120095.2</v>
      </c>
      <c r="H201" s="21">
        <v>25.01904</v>
      </c>
      <c r="I201" s="20">
        <v>0</v>
      </c>
      <c r="J201" s="21"/>
      <c r="K201" s="13"/>
    </row>
    <row r="202" spans="1:11" s="14" customFormat="1" ht="89.25" outlineLevel="3">
      <c r="A202" s="22" t="s">
        <v>392</v>
      </c>
      <c r="B202" s="23" t="s">
        <v>249</v>
      </c>
      <c r="C202" s="24">
        <v>65254.9</v>
      </c>
      <c r="D202" s="20">
        <v>125095.2</v>
      </c>
      <c r="E202" s="20">
        <v>-120095.2</v>
      </c>
      <c r="F202" s="21">
        <v>25.01904</v>
      </c>
      <c r="G202" s="20">
        <v>-120095.2</v>
      </c>
      <c r="H202" s="21">
        <v>25.01904</v>
      </c>
      <c r="I202" s="20">
        <v>0</v>
      </c>
      <c r="J202" s="21"/>
      <c r="K202" s="13"/>
    </row>
    <row r="203" spans="1:11" s="14" customFormat="1" ht="38.25" outlineLevel="3">
      <c r="A203" s="57" t="s">
        <v>123</v>
      </c>
      <c r="B203" s="18" t="s">
        <v>124</v>
      </c>
      <c r="C203" s="19">
        <f>C204</f>
        <v>31250</v>
      </c>
      <c r="D203" s="20"/>
      <c r="E203" s="20"/>
      <c r="F203" s="21"/>
      <c r="G203" s="20"/>
      <c r="H203" s="21"/>
      <c r="I203" s="20"/>
      <c r="J203" s="21"/>
      <c r="K203" s="13"/>
    </row>
    <row r="204" spans="1:11" s="14" customFormat="1" ht="38.25" outlineLevel="3">
      <c r="A204" s="56" t="s">
        <v>123</v>
      </c>
      <c r="B204" s="23" t="s">
        <v>122</v>
      </c>
      <c r="C204" s="24">
        <v>31250</v>
      </c>
      <c r="D204" s="20"/>
      <c r="E204" s="20"/>
      <c r="F204" s="21"/>
      <c r="G204" s="20"/>
      <c r="H204" s="21"/>
      <c r="I204" s="20"/>
      <c r="J204" s="21"/>
      <c r="K204" s="13"/>
    </row>
    <row r="205" spans="1:11" s="14" customFormat="1" ht="51" outlineLevel="2">
      <c r="A205" s="17" t="s">
        <v>393</v>
      </c>
      <c r="B205" s="18" t="s">
        <v>394</v>
      </c>
      <c r="C205" s="19">
        <f>C206</f>
        <v>220979.55</v>
      </c>
      <c r="D205" s="20">
        <v>105000</v>
      </c>
      <c r="E205" s="20">
        <v>-60000</v>
      </c>
      <c r="F205" s="21">
        <v>2.3333333333333335</v>
      </c>
      <c r="G205" s="20">
        <v>-60000</v>
      </c>
      <c r="H205" s="21">
        <v>2.3333333333333335</v>
      </c>
      <c r="I205" s="20">
        <v>0</v>
      </c>
      <c r="J205" s="21"/>
      <c r="K205" s="13"/>
    </row>
    <row r="206" spans="1:11" s="14" customFormat="1" ht="89.25" outlineLevel="3">
      <c r="A206" s="22" t="s">
        <v>681</v>
      </c>
      <c r="B206" s="23" t="s">
        <v>250</v>
      </c>
      <c r="C206" s="24">
        <v>220979.55</v>
      </c>
      <c r="D206" s="20">
        <v>105000</v>
      </c>
      <c r="E206" s="20">
        <v>-60000</v>
      </c>
      <c r="F206" s="21">
        <v>2.3333333333333335</v>
      </c>
      <c r="G206" s="20">
        <v>-60000</v>
      </c>
      <c r="H206" s="21">
        <v>2.3333333333333335</v>
      </c>
      <c r="I206" s="20">
        <v>0</v>
      </c>
      <c r="J206" s="21"/>
      <c r="K206" s="13"/>
    </row>
    <row r="207" spans="1:11" s="14" customFormat="1" ht="51" outlineLevel="2">
      <c r="A207" s="17" t="s">
        <v>395</v>
      </c>
      <c r="B207" s="18" t="s">
        <v>396</v>
      </c>
      <c r="C207" s="19">
        <f>C208</f>
        <v>34000</v>
      </c>
      <c r="D207" s="20">
        <v>114000</v>
      </c>
      <c r="E207" s="20">
        <v>36000</v>
      </c>
      <c r="F207" s="21">
        <v>0.76</v>
      </c>
      <c r="G207" s="20">
        <v>36000</v>
      </c>
      <c r="H207" s="21">
        <v>0.76</v>
      </c>
      <c r="I207" s="20">
        <v>0</v>
      </c>
      <c r="J207" s="21"/>
      <c r="K207" s="13"/>
    </row>
    <row r="208" spans="1:11" s="14" customFormat="1" ht="51" outlineLevel="2">
      <c r="A208" s="34" t="s">
        <v>397</v>
      </c>
      <c r="B208" s="36" t="s">
        <v>398</v>
      </c>
      <c r="C208" s="19">
        <f>SUM(C209:C210)</f>
        <v>34000</v>
      </c>
      <c r="D208" s="20"/>
      <c r="E208" s="20"/>
      <c r="F208" s="21"/>
      <c r="G208" s="20"/>
      <c r="H208" s="21"/>
      <c r="I208" s="20"/>
      <c r="J208" s="21"/>
      <c r="K208" s="13"/>
    </row>
    <row r="209" spans="1:11" s="14" customFormat="1" ht="53.25" customHeight="1" outlineLevel="3">
      <c r="A209" s="22" t="s">
        <v>683</v>
      </c>
      <c r="B209" s="23" t="s">
        <v>251</v>
      </c>
      <c r="C209" s="24">
        <v>4000</v>
      </c>
      <c r="D209" s="20">
        <v>50000</v>
      </c>
      <c r="E209" s="20">
        <v>50000</v>
      </c>
      <c r="F209" s="21">
        <v>0.5</v>
      </c>
      <c r="G209" s="20">
        <v>50000</v>
      </c>
      <c r="H209" s="21">
        <v>0.5</v>
      </c>
      <c r="I209" s="20">
        <v>0</v>
      </c>
      <c r="J209" s="21"/>
      <c r="K209" s="13"/>
    </row>
    <row r="210" spans="1:11" s="14" customFormat="1" ht="53.25" customHeight="1" outlineLevel="3">
      <c r="A210" s="56" t="s">
        <v>682</v>
      </c>
      <c r="B210" s="23" t="s">
        <v>252</v>
      </c>
      <c r="C210" s="24">
        <v>30000</v>
      </c>
      <c r="D210" s="20"/>
      <c r="E210" s="20"/>
      <c r="F210" s="21"/>
      <c r="G210" s="20"/>
      <c r="H210" s="21"/>
      <c r="I210" s="20"/>
      <c r="J210" s="21"/>
      <c r="K210" s="13"/>
    </row>
    <row r="211" spans="1:11" s="14" customFormat="1" ht="38.25" outlineLevel="2">
      <c r="A211" s="17" t="s">
        <v>612</v>
      </c>
      <c r="B211" s="18" t="s">
        <v>253</v>
      </c>
      <c r="C211" s="19">
        <f>C212</f>
        <v>905041.07</v>
      </c>
      <c r="D211" s="20">
        <v>673302.37</v>
      </c>
      <c r="E211" s="20">
        <v>-153302.37</v>
      </c>
      <c r="F211" s="21">
        <v>1.29481225</v>
      </c>
      <c r="G211" s="20">
        <v>-153302.37</v>
      </c>
      <c r="H211" s="21">
        <v>1.29481225</v>
      </c>
      <c r="I211" s="20">
        <v>0</v>
      </c>
      <c r="J211" s="21"/>
      <c r="K211" s="13"/>
    </row>
    <row r="212" spans="1:11" s="14" customFormat="1" ht="45" customHeight="1" outlineLevel="2">
      <c r="A212" s="17" t="s">
        <v>613</v>
      </c>
      <c r="B212" s="18" t="s">
        <v>614</v>
      </c>
      <c r="C212" s="19">
        <f>C213</f>
        <v>905041.07</v>
      </c>
      <c r="D212" s="20"/>
      <c r="E212" s="20"/>
      <c r="F212" s="21"/>
      <c r="G212" s="20"/>
      <c r="H212" s="21"/>
      <c r="I212" s="20"/>
      <c r="J212" s="21"/>
      <c r="K212" s="13"/>
    </row>
    <row r="213" spans="1:11" s="14" customFormat="1" ht="81" customHeight="1" outlineLevel="3">
      <c r="A213" s="22" t="s">
        <v>684</v>
      </c>
      <c r="B213" s="23" t="s">
        <v>254</v>
      </c>
      <c r="C213" s="24">
        <v>905041.07</v>
      </c>
      <c r="D213" s="20">
        <v>673302.37</v>
      </c>
      <c r="E213" s="20">
        <v>-153302.37</v>
      </c>
      <c r="F213" s="21">
        <v>1.29481225</v>
      </c>
      <c r="G213" s="20">
        <v>-153302.37</v>
      </c>
      <c r="H213" s="21">
        <v>1.29481225</v>
      </c>
      <c r="I213" s="20">
        <v>0</v>
      </c>
      <c r="J213" s="21"/>
      <c r="K213" s="13"/>
    </row>
    <row r="214" spans="1:11" s="14" customFormat="1" ht="93" customHeight="1" outlineLevel="3">
      <c r="A214" s="17" t="s">
        <v>615</v>
      </c>
      <c r="B214" s="18" t="s">
        <v>616</v>
      </c>
      <c r="C214" s="19">
        <f>SUM(C215,C217,C220)</f>
        <v>243844.7</v>
      </c>
      <c r="D214" s="20"/>
      <c r="E214" s="20"/>
      <c r="F214" s="21"/>
      <c r="G214" s="20"/>
      <c r="H214" s="21"/>
      <c r="I214" s="20"/>
      <c r="J214" s="21"/>
      <c r="K214" s="13"/>
    </row>
    <row r="215" spans="1:11" s="14" customFormat="1" ht="33" customHeight="1" outlineLevel="3">
      <c r="A215" s="57" t="s">
        <v>121</v>
      </c>
      <c r="B215" s="18" t="s">
        <v>120</v>
      </c>
      <c r="C215" s="19">
        <f>C216</f>
        <v>30000</v>
      </c>
      <c r="D215" s="20"/>
      <c r="E215" s="20"/>
      <c r="F215" s="21"/>
      <c r="G215" s="20"/>
      <c r="H215" s="21"/>
      <c r="I215" s="20"/>
      <c r="J215" s="21"/>
      <c r="K215" s="13"/>
    </row>
    <row r="216" spans="1:11" s="14" customFormat="1" ht="58.5" customHeight="1" outlineLevel="3">
      <c r="A216" s="56" t="s">
        <v>119</v>
      </c>
      <c r="B216" s="23" t="s">
        <v>118</v>
      </c>
      <c r="C216" s="24">
        <v>30000</v>
      </c>
      <c r="D216" s="20"/>
      <c r="E216" s="20"/>
      <c r="F216" s="21"/>
      <c r="G216" s="20"/>
      <c r="H216" s="21"/>
      <c r="I216" s="20"/>
      <c r="J216" s="21"/>
      <c r="K216" s="13"/>
    </row>
    <row r="217" spans="1:11" s="14" customFormat="1" ht="25.5" outlineLevel="2">
      <c r="A217" s="34" t="s">
        <v>617</v>
      </c>
      <c r="B217" s="33" t="s">
        <v>618</v>
      </c>
      <c r="C217" s="19">
        <f>SUM(C218:C219)</f>
        <v>128832.31</v>
      </c>
      <c r="D217" s="20"/>
      <c r="E217" s="20"/>
      <c r="F217" s="21"/>
      <c r="G217" s="20"/>
      <c r="H217" s="21"/>
      <c r="I217" s="20"/>
      <c r="J217" s="21"/>
      <c r="K217" s="13"/>
    </row>
    <row r="218" spans="1:11" s="14" customFormat="1" ht="57" customHeight="1" outlineLevel="3">
      <c r="A218" s="43" t="s">
        <v>685</v>
      </c>
      <c r="B218" s="23" t="s">
        <v>255</v>
      </c>
      <c r="C218" s="24">
        <v>110000</v>
      </c>
      <c r="D218" s="20">
        <v>455000</v>
      </c>
      <c r="E218" s="20">
        <v>-55000</v>
      </c>
      <c r="F218" s="21">
        <v>1.1375</v>
      </c>
      <c r="G218" s="20">
        <v>-55000</v>
      </c>
      <c r="H218" s="21">
        <v>1.1375</v>
      </c>
      <c r="I218" s="20">
        <v>0</v>
      </c>
      <c r="J218" s="21"/>
      <c r="K218" s="13"/>
    </row>
    <row r="219" spans="1:11" s="14" customFormat="1" ht="25.5" outlineLevel="3">
      <c r="A219" s="43" t="s">
        <v>621</v>
      </c>
      <c r="B219" s="23" t="s">
        <v>454</v>
      </c>
      <c r="C219" s="24">
        <v>18832.31</v>
      </c>
      <c r="D219" s="20"/>
      <c r="E219" s="20"/>
      <c r="F219" s="21"/>
      <c r="G219" s="20"/>
      <c r="H219" s="21"/>
      <c r="I219" s="20"/>
      <c r="J219" s="21"/>
      <c r="K219" s="13"/>
    </row>
    <row r="220" spans="1:11" s="14" customFormat="1" ht="25.5" outlineLevel="3">
      <c r="A220" s="34" t="s">
        <v>619</v>
      </c>
      <c r="B220" s="33" t="s">
        <v>620</v>
      </c>
      <c r="C220" s="19">
        <f>C221</f>
        <v>85012.39</v>
      </c>
      <c r="D220" s="20"/>
      <c r="E220" s="20"/>
      <c r="F220" s="21"/>
      <c r="G220" s="20"/>
      <c r="H220" s="21"/>
      <c r="I220" s="20"/>
      <c r="J220" s="21"/>
      <c r="K220" s="13"/>
    </row>
    <row r="221" spans="1:11" s="14" customFormat="1" ht="51" outlineLevel="3">
      <c r="A221" s="22" t="s">
        <v>686</v>
      </c>
      <c r="B221" s="23" t="s">
        <v>453</v>
      </c>
      <c r="C221" s="24">
        <v>85012.39</v>
      </c>
      <c r="D221" s="20">
        <v>110000</v>
      </c>
      <c r="E221" s="20">
        <v>30000</v>
      </c>
      <c r="F221" s="21">
        <v>0.7857142857142857</v>
      </c>
      <c r="G221" s="20">
        <v>30000</v>
      </c>
      <c r="H221" s="21">
        <v>0.7857142857142857</v>
      </c>
      <c r="I221" s="20">
        <v>0</v>
      </c>
      <c r="J221" s="21"/>
      <c r="K221" s="13"/>
    </row>
    <row r="222" spans="1:11" s="14" customFormat="1" ht="51" outlineLevel="2">
      <c r="A222" s="17" t="s">
        <v>455</v>
      </c>
      <c r="B222" s="18" t="s">
        <v>622</v>
      </c>
      <c r="C222" s="19">
        <f>SUM(C223:C224)</f>
        <v>568500</v>
      </c>
      <c r="D222" s="20">
        <v>512500</v>
      </c>
      <c r="E222" s="20">
        <v>-262500</v>
      </c>
      <c r="F222" s="21">
        <v>2.05</v>
      </c>
      <c r="G222" s="20">
        <v>-262500</v>
      </c>
      <c r="H222" s="21">
        <v>2.05</v>
      </c>
      <c r="I222" s="20">
        <v>0</v>
      </c>
      <c r="J222" s="21"/>
      <c r="K222" s="13"/>
    </row>
    <row r="223" spans="1:11" s="14" customFormat="1" ht="81" customHeight="1" outlineLevel="3">
      <c r="A223" s="22" t="s">
        <v>687</v>
      </c>
      <c r="B223" s="23" t="s">
        <v>456</v>
      </c>
      <c r="C223" s="24">
        <v>10500</v>
      </c>
      <c r="D223" s="20">
        <v>2000</v>
      </c>
      <c r="E223" s="20">
        <v>-2000</v>
      </c>
      <c r="F223" s="21"/>
      <c r="G223" s="20">
        <v>-2000</v>
      </c>
      <c r="H223" s="21"/>
      <c r="I223" s="20">
        <v>0</v>
      </c>
      <c r="J223" s="21"/>
      <c r="K223" s="13"/>
    </row>
    <row r="224" spans="1:11" s="14" customFormat="1" ht="81" customHeight="1" outlineLevel="3">
      <c r="A224" s="22" t="s">
        <v>687</v>
      </c>
      <c r="B224" s="23" t="s">
        <v>457</v>
      </c>
      <c r="C224" s="24">
        <v>558000</v>
      </c>
      <c r="D224" s="20">
        <v>496500</v>
      </c>
      <c r="E224" s="20">
        <v>-246500</v>
      </c>
      <c r="F224" s="21">
        <v>1.986</v>
      </c>
      <c r="G224" s="20">
        <v>-246500</v>
      </c>
      <c r="H224" s="21">
        <v>1.986</v>
      </c>
      <c r="I224" s="20">
        <v>0</v>
      </c>
      <c r="J224" s="21"/>
      <c r="K224" s="13"/>
    </row>
    <row r="225" spans="1:11" s="14" customFormat="1" ht="25.5" outlineLevel="2">
      <c r="A225" s="17" t="s">
        <v>623</v>
      </c>
      <c r="B225" s="18" t="s">
        <v>625</v>
      </c>
      <c r="C225" s="19">
        <f>C226</f>
        <v>175764.09</v>
      </c>
      <c r="D225" s="20">
        <v>84889.22</v>
      </c>
      <c r="E225" s="20">
        <v>-4889.22</v>
      </c>
      <c r="F225" s="21">
        <v>1.06111525</v>
      </c>
      <c r="G225" s="20">
        <v>-4889.22</v>
      </c>
      <c r="H225" s="21">
        <v>1.06111525</v>
      </c>
      <c r="I225" s="20">
        <v>0</v>
      </c>
      <c r="J225" s="21"/>
      <c r="K225" s="13"/>
    </row>
    <row r="226" spans="1:11" s="14" customFormat="1" ht="25.5" outlineLevel="2">
      <c r="A226" s="17" t="s">
        <v>624</v>
      </c>
      <c r="B226" s="18" t="s">
        <v>626</v>
      </c>
      <c r="C226" s="19">
        <f>C227</f>
        <v>175764.09</v>
      </c>
      <c r="D226" s="20"/>
      <c r="E226" s="20"/>
      <c r="F226" s="21"/>
      <c r="G226" s="20"/>
      <c r="H226" s="21"/>
      <c r="I226" s="20"/>
      <c r="J226" s="21"/>
      <c r="K226" s="13"/>
    </row>
    <row r="227" spans="1:11" s="14" customFormat="1" ht="54.75" customHeight="1" outlineLevel="3">
      <c r="A227" s="22" t="s">
        <v>688</v>
      </c>
      <c r="B227" s="23" t="s">
        <v>627</v>
      </c>
      <c r="C227" s="24">
        <v>175764.09</v>
      </c>
      <c r="D227" s="20">
        <v>84889.22</v>
      </c>
      <c r="E227" s="20">
        <v>-4889.22</v>
      </c>
      <c r="F227" s="21">
        <v>1.06111525</v>
      </c>
      <c r="G227" s="20">
        <v>-4889.22</v>
      </c>
      <c r="H227" s="21">
        <v>1.06111525</v>
      </c>
      <c r="I227" s="20">
        <v>0</v>
      </c>
      <c r="J227" s="21"/>
      <c r="K227" s="13"/>
    </row>
    <row r="228" spans="1:11" s="14" customFormat="1" ht="51" outlineLevel="2">
      <c r="A228" s="17" t="s">
        <v>629</v>
      </c>
      <c r="B228" s="18" t="s">
        <v>628</v>
      </c>
      <c r="C228" s="19">
        <f>C229</f>
        <v>1393465.2900000003</v>
      </c>
      <c r="D228" s="20">
        <v>3363180.86</v>
      </c>
      <c r="E228" s="20">
        <v>-2263180.86</v>
      </c>
      <c r="F228" s="21">
        <v>3.0574371454545455</v>
      </c>
      <c r="G228" s="20">
        <v>-2263180.86</v>
      </c>
      <c r="H228" s="21">
        <v>3.0574371454545455</v>
      </c>
      <c r="I228" s="20">
        <v>0</v>
      </c>
      <c r="J228" s="21"/>
      <c r="K228" s="13"/>
    </row>
    <row r="229" spans="1:11" s="14" customFormat="1" ht="57" customHeight="1" outlineLevel="2">
      <c r="A229" s="17" t="s">
        <v>630</v>
      </c>
      <c r="B229" s="18" t="s">
        <v>631</v>
      </c>
      <c r="C229" s="19">
        <f>SUM(C230:C233)</f>
        <v>1393465.2900000003</v>
      </c>
      <c r="D229" s="20"/>
      <c r="E229" s="20"/>
      <c r="F229" s="21"/>
      <c r="G229" s="20"/>
      <c r="H229" s="21"/>
      <c r="I229" s="20"/>
      <c r="J229" s="21"/>
      <c r="K229" s="13"/>
    </row>
    <row r="230" spans="1:11" s="14" customFormat="1" ht="63.75" outlineLevel="3">
      <c r="A230" s="22" t="s">
        <v>689</v>
      </c>
      <c r="B230" s="23" t="s">
        <v>458</v>
      </c>
      <c r="C230" s="24">
        <v>30000</v>
      </c>
      <c r="D230" s="20">
        <v>55000</v>
      </c>
      <c r="E230" s="20">
        <v>-55000</v>
      </c>
      <c r="F230" s="21"/>
      <c r="G230" s="20">
        <v>-55000</v>
      </c>
      <c r="H230" s="21"/>
      <c r="I230" s="20">
        <v>0</v>
      </c>
      <c r="J230" s="21"/>
      <c r="K230" s="13"/>
    </row>
    <row r="231" spans="1:11" s="14" customFormat="1" ht="63.75" outlineLevel="3">
      <c r="A231" s="22" t="s">
        <v>689</v>
      </c>
      <c r="B231" s="23" t="s">
        <v>459</v>
      </c>
      <c r="C231" s="24">
        <v>231493.12</v>
      </c>
      <c r="D231" s="20"/>
      <c r="E231" s="20"/>
      <c r="F231" s="21"/>
      <c r="G231" s="20"/>
      <c r="H231" s="21"/>
      <c r="I231" s="20"/>
      <c r="J231" s="21"/>
      <c r="K231" s="13"/>
    </row>
    <row r="232" spans="1:11" s="14" customFormat="1" ht="71.25" customHeight="1" outlineLevel="3">
      <c r="A232" s="22" t="s">
        <v>695</v>
      </c>
      <c r="B232" s="23" t="s">
        <v>117</v>
      </c>
      <c r="C232" s="24">
        <v>1096185.12</v>
      </c>
      <c r="D232" s="20">
        <v>3237042.27</v>
      </c>
      <c r="E232" s="20">
        <v>-2237042.27</v>
      </c>
      <c r="F232" s="21">
        <v>3.23704227</v>
      </c>
      <c r="G232" s="20">
        <v>-2237042.27</v>
      </c>
      <c r="H232" s="21">
        <v>3.23704227</v>
      </c>
      <c r="I232" s="20">
        <v>0</v>
      </c>
      <c r="J232" s="21"/>
      <c r="K232" s="13"/>
    </row>
    <row r="233" spans="1:11" s="14" customFormat="1" ht="51" outlineLevel="3">
      <c r="A233" s="22" t="s">
        <v>690</v>
      </c>
      <c r="B233" s="23" t="s">
        <v>460</v>
      </c>
      <c r="C233" s="24">
        <v>35787.05</v>
      </c>
      <c r="D233" s="20">
        <v>22053.99</v>
      </c>
      <c r="E233" s="20">
        <v>-22053.99</v>
      </c>
      <c r="F233" s="21"/>
      <c r="G233" s="20">
        <v>-22053.99</v>
      </c>
      <c r="H233" s="21"/>
      <c r="I233" s="20">
        <v>0</v>
      </c>
      <c r="J233" s="21"/>
      <c r="K233" s="13"/>
    </row>
    <row r="234" spans="1:11" s="14" customFormat="1" ht="38.25" outlineLevel="3">
      <c r="A234" s="57" t="s">
        <v>696</v>
      </c>
      <c r="B234" s="18" t="s">
        <v>115</v>
      </c>
      <c r="C234" s="19">
        <f>C235</f>
        <v>280384</v>
      </c>
      <c r="D234" s="20"/>
      <c r="E234" s="20"/>
      <c r="F234" s="21"/>
      <c r="G234" s="20"/>
      <c r="H234" s="21"/>
      <c r="I234" s="20"/>
      <c r="J234" s="21"/>
      <c r="K234" s="13"/>
    </row>
    <row r="235" spans="1:11" s="14" customFormat="1" ht="38.25" outlineLevel="3">
      <c r="A235" s="56" t="s">
        <v>116</v>
      </c>
      <c r="B235" s="23" t="s">
        <v>115</v>
      </c>
      <c r="C235" s="24">
        <v>280384</v>
      </c>
      <c r="D235" s="20"/>
      <c r="E235" s="20"/>
      <c r="F235" s="21"/>
      <c r="G235" s="20"/>
      <c r="H235" s="21"/>
      <c r="I235" s="20"/>
      <c r="J235" s="21"/>
      <c r="K235" s="13"/>
    </row>
    <row r="236" spans="1:11" s="14" customFormat="1" ht="63.75" outlineLevel="3">
      <c r="A236" s="57" t="s">
        <v>697</v>
      </c>
      <c r="B236" s="18" t="s">
        <v>113</v>
      </c>
      <c r="C236" s="19">
        <f>C237</f>
        <v>46719.97</v>
      </c>
      <c r="D236" s="20"/>
      <c r="E236" s="20"/>
      <c r="F236" s="21"/>
      <c r="G236" s="20"/>
      <c r="H236" s="21"/>
      <c r="I236" s="20"/>
      <c r="J236" s="21"/>
      <c r="K236" s="13"/>
    </row>
    <row r="237" spans="1:11" s="14" customFormat="1" ht="67.5" customHeight="1" outlineLevel="3">
      <c r="A237" s="56" t="s">
        <v>114</v>
      </c>
      <c r="B237" s="23" t="s">
        <v>112</v>
      </c>
      <c r="C237" s="24">
        <v>46719.97</v>
      </c>
      <c r="D237" s="20"/>
      <c r="E237" s="20"/>
      <c r="F237" s="21"/>
      <c r="G237" s="20"/>
      <c r="H237" s="21"/>
      <c r="I237" s="20"/>
      <c r="J237" s="21"/>
      <c r="K237" s="13"/>
    </row>
    <row r="238" spans="1:11" s="14" customFormat="1" ht="54.75" customHeight="1" outlineLevel="2">
      <c r="A238" s="17" t="s">
        <v>632</v>
      </c>
      <c r="B238" s="18" t="s">
        <v>634</v>
      </c>
      <c r="C238" s="19">
        <f>SUM(C239:C242)</f>
        <v>528986.16</v>
      </c>
      <c r="D238" s="20">
        <v>195182.74</v>
      </c>
      <c r="E238" s="20">
        <v>64817.26</v>
      </c>
      <c r="F238" s="21">
        <v>0.7507028461538462</v>
      </c>
      <c r="G238" s="20">
        <v>64817.26</v>
      </c>
      <c r="H238" s="21">
        <v>0.7507028461538462</v>
      </c>
      <c r="I238" s="20">
        <v>0</v>
      </c>
      <c r="J238" s="21"/>
      <c r="K238" s="13"/>
    </row>
    <row r="239" spans="1:11" s="14" customFormat="1" ht="94.5" customHeight="1" outlineLevel="2">
      <c r="A239" s="56" t="s">
        <v>691</v>
      </c>
      <c r="B239" s="23" t="s">
        <v>111</v>
      </c>
      <c r="C239" s="24">
        <v>14336.32</v>
      </c>
      <c r="D239" s="20"/>
      <c r="E239" s="20"/>
      <c r="F239" s="21"/>
      <c r="G239" s="20"/>
      <c r="H239" s="21"/>
      <c r="I239" s="20"/>
      <c r="J239" s="21"/>
      <c r="K239" s="13"/>
    </row>
    <row r="240" spans="1:11" s="14" customFormat="1" ht="54.75" customHeight="1" outlineLevel="2">
      <c r="A240" s="56" t="s">
        <v>109</v>
      </c>
      <c r="B240" s="23" t="s">
        <v>110</v>
      </c>
      <c r="C240" s="24">
        <v>44134.81</v>
      </c>
      <c r="D240" s="20"/>
      <c r="E240" s="20"/>
      <c r="F240" s="21"/>
      <c r="G240" s="20"/>
      <c r="H240" s="21"/>
      <c r="I240" s="20"/>
      <c r="J240" s="21"/>
      <c r="K240" s="13"/>
    </row>
    <row r="241" spans="1:11" s="14" customFormat="1" ht="89.25" outlineLevel="3">
      <c r="A241" s="22" t="s">
        <v>691</v>
      </c>
      <c r="B241" s="23" t="s">
        <v>461</v>
      </c>
      <c r="C241" s="24">
        <v>275515.03</v>
      </c>
      <c r="D241" s="20">
        <v>195182.74</v>
      </c>
      <c r="E241" s="20">
        <v>64817.26</v>
      </c>
      <c r="F241" s="21">
        <v>0.7507028461538462</v>
      </c>
      <c r="G241" s="20">
        <v>64817.26</v>
      </c>
      <c r="H241" s="21">
        <v>0.7507028461538462</v>
      </c>
      <c r="I241" s="20">
        <v>0</v>
      </c>
      <c r="J241" s="21"/>
      <c r="K241" s="13"/>
    </row>
    <row r="242" spans="1:11" s="14" customFormat="1" ht="63.75" outlineLevel="3">
      <c r="A242" s="56" t="s">
        <v>109</v>
      </c>
      <c r="B242" s="23" t="s">
        <v>108</v>
      </c>
      <c r="C242" s="24">
        <v>195000</v>
      </c>
      <c r="D242" s="20"/>
      <c r="E242" s="20"/>
      <c r="F242" s="21"/>
      <c r="G242" s="20"/>
      <c r="H242" s="21"/>
      <c r="I242" s="20"/>
      <c r="J242" s="21"/>
      <c r="K242" s="13"/>
    </row>
    <row r="243" spans="1:11" s="14" customFormat="1" ht="25.5" outlineLevel="3">
      <c r="A243" s="57" t="s">
        <v>698</v>
      </c>
      <c r="B243" s="18" t="s">
        <v>106</v>
      </c>
      <c r="C243" s="19">
        <f>C244</f>
        <v>60000</v>
      </c>
      <c r="D243" s="20"/>
      <c r="E243" s="20"/>
      <c r="F243" s="21"/>
      <c r="G243" s="20"/>
      <c r="H243" s="21"/>
      <c r="I243" s="20"/>
      <c r="J243" s="21"/>
      <c r="K243" s="13"/>
    </row>
    <row r="244" spans="1:11" s="14" customFormat="1" ht="25.5" outlineLevel="3">
      <c r="A244" s="56" t="s">
        <v>107</v>
      </c>
      <c r="B244" s="23" t="s">
        <v>105</v>
      </c>
      <c r="C244" s="24">
        <v>60000</v>
      </c>
      <c r="D244" s="20"/>
      <c r="E244" s="20"/>
      <c r="F244" s="21"/>
      <c r="G244" s="20"/>
      <c r="H244" s="21"/>
      <c r="I244" s="20"/>
      <c r="J244" s="21"/>
      <c r="K244" s="13"/>
    </row>
    <row r="245" spans="1:11" s="14" customFormat="1" ht="38.25" outlineLevel="2">
      <c r="A245" s="17" t="s">
        <v>633</v>
      </c>
      <c r="B245" s="18" t="s">
        <v>635</v>
      </c>
      <c r="C245" s="19">
        <f>C246</f>
        <v>59729</v>
      </c>
      <c r="D245" s="20">
        <v>217085.22</v>
      </c>
      <c r="E245" s="20">
        <v>-37085.22</v>
      </c>
      <c r="F245" s="21">
        <v>1.206029</v>
      </c>
      <c r="G245" s="20">
        <v>-37085.22</v>
      </c>
      <c r="H245" s="21">
        <v>1.206029</v>
      </c>
      <c r="I245" s="20">
        <v>0</v>
      </c>
      <c r="J245" s="21"/>
      <c r="K245" s="13"/>
    </row>
    <row r="246" spans="1:11" s="14" customFormat="1" ht="51" outlineLevel="3">
      <c r="A246" s="17" t="s">
        <v>637</v>
      </c>
      <c r="B246" s="18" t="s">
        <v>638</v>
      </c>
      <c r="C246" s="19">
        <f>C247</f>
        <v>59729</v>
      </c>
      <c r="D246" s="20">
        <v>217085.22</v>
      </c>
      <c r="E246" s="20">
        <v>-37085.22</v>
      </c>
      <c r="F246" s="21">
        <v>1.206029</v>
      </c>
      <c r="G246" s="20">
        <v>-37085.22</v>
      </c>
      <c r="H246" s="21">
        <v>1.206029</v>
      </c>
      <c r="I246" s="20">
        <v>0</v>
      </c>
      <c r="J246" s="21"/>
      <c r="K246" s="13"/>
    </row>
    <row r="247" spans="1:11" s="14" customFormat="1" ht="51" outlineLevel="3">
      <c r="A247" s="22" t="s">
        <v>144</v>
      </c>
      <c r="B247" s="23" t="s">
        <v>462</v>
      </c>
      <c r="C247" s="24">
        <v>59729</v>
      </c>
      <c r="D247" s="20">
        <v>217085.22</v>
      </c>
      <c r="E247" s="20">
        <v>-37085.22</v>
      </c>
      <c r="F247" s="21">
        <v>1.206029</v>
      </c>
      <c r="G247" s="20">
        <v>-37085.22</v>
      </c>
      <c r="H247" s="21">
        <v>1.206029</v>
      </c>
      <c r="I247" s="20">
        <v>0</v>
      </c>
      <c r="J247" s="21"/>
      <c r="K247" s="13"/>
    </row>
    <row r="248" spans="1:11" s="14" customFormat="1" ht="25.5" outlineLevel="2">
      <c r="A248" s="17" t="s">
        <v>636</v>
      </c>
      <c r="B248" s="18" t="s">
        <v>641</v>
      </c>
      <c r="C248" s="19">
        <f>C249</f>
        <v>6318892.7299999995</v>
      </c>
      <c r="D248" s="20">
        <v>2915629.35</v>
      </c>
      <c r="E248" s="20">
        <v>-770629.35</v>
      </c>
      <c r="F248" s="21">
        <v>1.3592677622377622</v>
      </c>
      <c r="G248" s="20">
        <v>-770629.35</v>
      </c>
      <c r="H248" s="21">
        <v>1.3592677622377622</v>
      </c>
      <c r="I248" s="20">
        <v>0</v>
      </c>
      <c r="J248" s="21"/>
      <c r="K248" s="13"/>
    </row>
    <row r="249" spans="1:11" s="14" customFormat="1" ht="38.25" outlineLevel="2">
      <c r="A249" s="17" t="s">
        <v>639</v>
      </c>
      <c r="B249" s="18" t="s">
        <v>640</v>
      </c>
      <c r="C249" s="19">
        <f>SUM(C250:C256)</f>
        <v>6318892.7299999995</v>
      </c>
      <c r="D249" s="20"/>
      <c r="E249" s="20"/>
      <c r="F249" s="21"/>
      <c r="G249" s="20"/>
      <c r="H249" s="21"/>
      <c r="I249" s="20"/>
      <c r="J249" s="21"/>
      <c r="K249" s="13"/>
    </row>
    <row r="250" spans="1:11" s="14" customFormat="1" ht="38.25" outlineLevel="2">
      <c r="A250" s="56" t="s">
        <v>591</v>
      </c>
      <c r="B250" s="23" t="s">
        <v>104</v>
      </c>
      <c r="C250" s="24">
        <v>10000</v>
      </c>
      <c r="D250" s="20"/>
      <c r="E250" s="20"/>
      <c r="F250" s="21"/>
      <c r="G250" s="20"/>
      <c r="H250" s="21"/>
      <c r="I250" s="20"/>
      <c r="J250" s="21"/>
      <c r="K250" s="13"/>
    </row>
    <row r="251" spans="1:11" s="14" customFormat="1" ht="63.75" outlineLevel="2">
      <c r="A251" s="56" t="s">
        <v>145</v>
      </c>
      <c r="B251" s="23" t="s">
        <v>103</v>
      </c>
      <c r="C251" s="24">
        <v>200</v>
      </c>
      <c r="D251" s="20"/>
      <c r="E251" s="20"/>
      <c r="F251" s="21"/>
      <c r="G251" s="20"/>
      <c r="H251" s="21"/>
      <c r="I251" s="20"/>
      <c r="J251" s="21"/>
      <c r="K251" s="13"/>
    </row>
    <row r="252" spans="1:11" s="14" customFormat="1" ht="63.75" outlineLevel="3">
      <c r="A252" s="22" t="s">
        <v>145</v>
      </c>
      <c r="B252" s="23" t="s">
        <v>463</v>
      </c>
      <c r="C252" s="24">
        <v>780702.89</v>
      </c>
      <c r="D252" s="20">
        <v>305143.49</v>
      </c>
      <c r="E252" s="20">
        <v>124856.51</v>
      </c>
      <c r="F252" s="21">
        <v>0.709636023255814</v>
      </c>
      <c r="G252" s="20">
        <v>124856.51</v>
      </c>
      <c r="H252" s="21">
        <v>0.709636023255814</v>
      </c>
      <c r="I252" s="20">
        <v>0</v>
      </c>
      <c r="J252" s="21"/>
      <c r="K252" s="13"/>
    </row>
    <row r="253" spans="1:11" s="14" customFormat="1" ht="38.25" outlineLevel="3">
      <c r="A253" s="22" t="s">
        <v>591</v>
      </c>
      <c r="B253" s="23" t="s">
        <v>464</v>
      </c>
      <c r="C253" s="24">
        <v>4913178.96</v>
      </c>
      <c r="D253" s="20">
        <v>2531685.86</v>
      </c>
      <c r="E253" s="20">
        <v>-916685.86</v>
      </c>
      <c r="F253" s="21">
        <v>1.5676073436532507</v>
      </c>
      <c r="G253" s="20">
        <v>-916685.86</v>
      </c>
      <c r="H253" s="21">
        <v>1.5676073436532507</v>
      </c>
      <c r="I253" s="20">
        <v>0</v>
      </c>
      <c r="J253" s="21"/>
      <c r="K253" s="13"/>
    </row>
    <row r="254" spans="1:11" s="14" customFormat="1" ht="38.25" outlineLevel="3">
      <c r="A254" s="22" t="s">
        <v>591</v>
      </c>
      <c r="B254" s="23" t="s">
        <v>465</v>
      </c>
      <c r="C254" s="24">
        <v>23000</v>
      </c>
      <c r="D254" s="20">
        <v>18800</v>
      </c>
      <c r="E254" s="20">
        <v>11200</v>
      </c>
      <c r="F254" s="21">
        <v>0.6266666666666667</v>
      </c>
      <c r="G254" s="20">
        <v>11200</v>
      </c>
      <c r="H254" s="21">
        <v>0.6266666666666667</v>
      </c>
      <c r="I254" s="20">
        <v>0</v>
      </c>
      <c r="J254" s="21"/>
      <c r="K254" s="13"/>
    </row>
    <row r="255" spans="1:11" s="14" customFormat="1" ht="38.25" outlineLevel="3">
      <c r="A255" s="22" t="s">
        <v>591</v>
      </c>
      <c r="B255" s="23" t="s">
        <v>102</v>
      </c>
      <c r="C255" s="24">
        <v>4000</v>
      </c>
      <c r="D255" s="20"/>
      <c r="E255" s="20"/>
      <c r="F255" s="21"/>
      <c r="G255" s="20"/>
      <c r="H255" s="21"/>
      <c r="I255" s="20"/>
      <c r="J255" s="21"/>
      <c r="K255" s="13"/>
    </row>
    <row r="256" spans="1:11" s="14" customFormat="1" ht="38.25" outlineLevel="3">
      <c r="A256" s="22" t="s">
        <v>591</v>
      </c>
      <c r="B256" s="23" t="s">
        <v>101</v>
      </c>
      <c r="C256" s="24">
        <v>587810.88</v>
      </c>
      <c r="D256" s="20">
        <v>60000</v>
      </c>
      <c r="E256" s="20">
        <v>10000</v>
      </c>
      <c r="F256" s="21">
        <v>0.8571428571428571</v>
      </c>
      <c r="G256" s="20">
        <v>10000</v>
      </c>
      <c r="H256" s="21">
        <v>0.8571428571428571</v>
      </c>
      <c r="I256" s="20">
        <v>0</v>
      </c>
      <c r="J256" s="21"/>
      <c r="K256" s="13"/>
    </row>
    <row r="257" spans="1:11" s="14" customFormat="1" ht="12.75" outlineLevel="1">
      <c r="A257" s="17" t="s">
        <v>642</v>
      </c>
      <c r="B257" s="18" t="s">
        <v>466</v>
      </c>
      <c r="C257" s="19">
        <f>SUM(C258,C261)</f>
        <v>8197307.5200000005</v>
      </c>
      <c r="D257" s="20">
        <v>13910003.61</v>
      </c>
      <c r="E257" s="20">
        <v>-1910003.61</v>
      </c>
      <c r="F257" s="21">
        <v>1.1591669675</v>
      </c>
      <c r="G257" s="20">
        <v>-1910003.61</v>
      </c>
      <c r="H257" s="21">
        <v>1.1591669675</v>
      </c>
      <c r="I257" s="20">
        <v>0</v>
      </c>
      <c r="J257" s="21"/>
      <c r="K257" s="13"/>
    </row>
    <row r="258" spans="1:11" s="14" customFormat="1" ht="12.75" outlineLevel="2">
      <c r="A258" s="17" t="s">
        <v>643</v>
      </c>
      <c r="B258" s="18" t="s">
        <v>644</v>
      </c>
      <c r="C258" s="19">
        <f>C259</f>
        <v>-1010.52</v>
      </c>
      <c r="D258" s="20">
        <v>-2360.97</v>
      </c>
      <c r="E258" s="20">
        <v>2360.97</v>
      </c>
      <c r="F258" s="21"/>
      <c r="G258" s="20">
        <v>2360.97</v>
      </c>
      <c r="H258" s="21"/>
      <c r="I258" s="20">
        <v>0</v>
      </c>
      <c r="J258" s="21"/>
      <c r="K258" s="13"/>
    </row>
    <row r="259" spans="1:11" s="14" customFormat="1" ht="25.5" outlineLevel="2">
      <c r="A259" s="17" t="s">
        <v>645</v>
      </c>
      <c r="B259" s="18" t="s">
        <v>646</v>
      </c>
      <c r="C259" s="19">
        <f>C260</f>
        <v>-1010.52</v>
      </c>
      <c r="D259" s="20"/>
      <c r="E259" s="20"/>
      <c r="F259" s="21"/>
      <c r="G259" s="20"/>
      <c r="H259" s="21"/>
      <c r="I259" s="20"/>
      <c r="J259" s="21"/>
      <c r="K259" s="13"/>
    </row>
    <row r="260" spans="1:11" s="14" customFormat="1" ht="25.5" outlineLevel="3">
      <c r="A260" s="22" t="s">
        <v>592</v>
      </c>
      <c r="B260" s="23" t="s">
        <v>467</v>
      </c>
      <c r="C260" s="24">
        <v>-1010.52</v>
      </c>
      <c r="D260" s="20">
        <v>1010.52</v>
      </c>
      <c r="E260" s="20">
        <v>-1010.52</v>
      </c>
      <c r="F260" s="21"/>
      <c r="G260" s="20">
        <v>-1010.52</v>
      </c>
      <c r="H260" s="21"/>
      <c r="I260" s="20">
        <v>0</v>
      </c>
      <c r="J260" s="21"/>
      <c r="K260" s="13"/>
    </row>
    <row r="261" spans="1:11" s="14" customFormat="1" ht="12.75" outlineLevel="2">
      <c r="A261" s="17" t="s">
        <v>648</v>
      </c>
      <c r="B261" s="18" t="s">
        <v>647</v>
      </c>
      <c r="C261" s="19">
        <f>C262</f>
        <v>8198318.04</v>
      </c>
      <c r="D261" s="20">
        <v>13912364.58</v>
      </c>
      <c r="E261" s="20">
        <v>-1912364.58</v>
      </c>
      <c r="F261" s="21">
        <v>1.159363715</v>
      </c>
      <c r="G261" s="20">
        <v>-1912364.58</v>
      </c>
      <c r="H261" s="21">
        <v>1.159363715</v>
      </c>
      <c r="I261" s="20">
        <v>0</v>
      </c>
      <c r="J261" s="21"/>
      <c r="K261" s="13"/>
    </row>
    <row r="262" spans="1:11" s="14" customFormat="1" ht="15" customHeight="1" outlineLevel="2">
      <c r="A262" s="17" t="s">
        <v>699</v>
      </c>
      <c r="B262" s="18" t="s">
        <v>649</v>
      </c>
      <c r="C262" s="19">
        <f>C263</f>
        <v>8198318.04</v>
      </c>
      <c r="D262" s="20"/>
      <c r="E262" s="20"/>
      <c r="F262" s="21"/>
      <c r="G262" s="20"/>
      <c r="H262" s="21"/>
      <c r="I262" s="20"/>
      <c r="J262" s="21"/>
      <c r="K262" s="13"/>
    </row>
    <row r="263" spans="1:11" s="14" customFormat="1" ht="25.5" outlineLevel="3">
      <c r="A263" s="22" t="s">
        <v>593</v>
      </c>
      <c r="B263" s="23" t="s">
        <v>468</v>
      </c>
      <c r="C263" s="24">
        <v>8198318.04</v>
      </c>
      <c r="D263" s="20">
        <v>13904764.58</v>
      </c>
      <c r="E263" s="20">
        <v>-1904764.58</v>
      </c>
      <c r="F263" s="21">
        <v>1.1587303816666668</v>
      </c>
      <c r="G263" s="20">
        <v>-1904764.58</v>
      </c>
      <c r="H263" s="21">
        <v>1.1587303816666668</v>
      </c>
      <c r="I263" s="20">
        <v>0</v>
      </c>
      <c r="J263" s="21"/>
      <c r="K263" s="13"/>
    </row>
    <row r="264" spans="1:11" s="14" customFormat="1" ht="12.75">
      <c r="A264" s="17" t="s">
        <v>650</v>
      </c>
      <c r="B264" s="18" t="s">
        <v>469</v>
      </c>
      <c r="C264" s="19">
        <f>SUM(C265,C343,C347,C352)</f>
        <v>2487567602.87</v>
      </c>
      <c r="D264" s="20">
        <v>1971869069.07</v>
      </c>
      <c r="E264" s="20">
        <v>45267354.83</v>
      </c>
      <c r="F264" s="21">
        <v>0.9775586052119972</v>
      </c>
      <c r="G264" s="20">
        <v>45267354.83</v>
      </c>
      <c r="H264" s="21">
        <v>0.9775586052119972</v>
      </c>
      <c r="I264" s="20">
        <v>0</v>
      </c>
      <c r="J264" s="21"/>
      <c r="K264" s="13"/>
    </row>
    <row r="265" spans="1:11" s="14" customFormat="1" ht="38.25" outlineLevel="1">
      <c r="A265" s="17" t="s">
        <v>651</v>
      </c>
      <c r="B265" s="18" t="s">
        <v>470</v>
      </c>
      <c r="C265" s="19">
        <f>SUM(C266,C270,C298,C333)</f>
        <v>2498557178.14</v>
      </c>
      <c r="D265" s="20">
        <v>1974109196.07</v>
      </c>
      <c r="E265" s="20">
        <v>45327306.52</v>
      </c>
      <c r="F265" s="21">
        <v>0.9775544779635972</v>
      </c>
      <c r="G265" s="20">
        <v>45327306.52</v>
      </c>
      <c r="H265" s="21">
        <v>0.9775544779635972</v>
      </c>
      <c r="I265" s="20">
        <v>0</v>
      </c>
      <c r="J265" s="21"/>
      <c r="K265" s="13"/>
    </row>
    <row r="266" spans="1:11" s="14" customFormat="1" ht="25.5" outlineLevel="2">
      <c r="A266" s="17" t="s">
        <v>652</v>
      </c>
      <c r="B266" s="18" t="s">
        <v>100</v>
      </c>
      <c r="C266" s="19">
        <f>C267</f>
        <v>41390288</v>
      </c>
      <c r="D266" s="20">
        <v>52135656.5</v>
      </c>
      <c r="E266" s="20">
        <v>0</v>
      </c>
      <c r="F266" s="21">
        <v>1</v>
      </c>
      <c r="G266" s="20">
        <v>0</v>
      </c>
      <c r="H266" s="21">
        <v>1</v>
      </c>
      <c r="I266" s="20">
        <v>0</v>
      </c>
      <c r="J266" s="21"/>
      <c r="K266" s="13"/>
    </row>
    <row r="267" spans="1:11" s="14" customFormat="1" ht="25.5" outlineLevel="2">
      <c r="A267" s="34" t="s">
        <v>653</v>
      </c>
      <c r="B267" s="33" t="s">
        <v>99</v>
      </c>
      <c r="C267" s="19">
        <f>C268</f>
        <v>41390288</v>
      </c>
      <c r="D267" s="20"/>
      <c r="E267" s="20"/>
      <c r="F267" s="21"/>
      <c r="G267" s="20"/>
      <c r="H267" s="21"/>
      <c r="I267" s="20"/>
      <c r="J267" s="21"/>
      <c r="K267" s="13"/>
    </row>
    <row r="268" spans="1:11" s="14" customFormat="1" ht="25.5" outlineLevel="2">
      <c r="A268" s="34" t="s">
        <v>654</v>
      </c>
      <c r="B268" s="33" t="s">
        <v>98</v>
      </c>
      <c r="C268" s="19">
        <f>C269</f>
        <v>41390288</v>
      </c>
      <c r="D268" s="20"/>
      <c r="E268" s="20"/>
      <c r="F268" s="21"/>
      <c r="G268" s="20"/>
      <c r="H268" s="21"/>
      <c r="I268" s="20"/>
      <c r="J268" s="21"/>
      <c r="K268" s="13"/>
    </row>
    <row r="269" spans="1:11" s="14" customFormat="1" ht="27.75" customHeight="1" outlineLevel="3">
      <c r="A269" s="43" t="s">
        <v>594</v>
      </c>
      <c r="B269" s="23" t="s">
        <v>97</v>
      </c>
      <c r="C269" s="24">
        <v>41390288</v>
      </c>
      <c r="D269" s="20">
        <v>52135656.5</v>
      </c>
      <c r="E269" s="20">
        <v>0</v>
      </c>
      <c r="F269" s="21">
        <v>1</v>
      </c>
      <c r="G269" s="20">
        <v>0</v>
      </c>
      <c r="H269" s="21">
        <v>1</v>
      </c>
      <c r="I269" s="20">
        <v>0</v>
      </c>
      <c r="J269" s="21"/>
      <c r="K269" s="13"/>
    </row>
    <row r="270" spans="1:11" s="14" customFormat="1" ht="25.5" outlineLevel="2">
      <c r="A270" s="17" t="s">
        <v>701</v>
      </c>
      <c r="B270" s="18" t="s">
        <v>96</v>
      </c>
      <c r="C270" s="19">
        <f>SUM(C271,C273,C275,C277,C279,C281,C283,C285,C287)</f>
        <v>662771101.2</v>
      </c>
      <c r="D270" s="20">
        <v>68952233.06</v>
      </c>
      <c r="E270" s="20">
        <v>708613.4</v>
      </c>
      <c r="F270" s="21">
        <v>0.9898276659556973</v>
      </c>
      <c r="G270" s="20">
        <v>708613.4</v>
      </c>
      <c r="H270" s="21">
        <v>0.9898276659556973</v>
      </c>
      <c r="I270" s="20">
        <v>0</v>
      </c>
      <c r="J270" s="21"/>
      <c r="K270" s="13"/>
    </row>
    <row r="271" spans="1:11" s="14" customFormat="1" ht="38.25" outlineLevel="2">
      <c r="A271" s="57" t="s">
        <v>700</v>
      </c>
      <c r="B271" s="18" t="s">
        <v>94</v>
      </c>
      <c r="C271" s="19">
        <f>C272</f>
        <v>41468802.27</v>
      </c>
      <c r="D271" s="20"/>
      <c r="E271" s="20"/>
      <c r="F271" s="21"/>
      <c r="G271" s="20"/>
      <c r="H271" s="21"/>
      <c r="I271" s="20"/>
      <c r="J271" s="21"/>
      <c r="K271" s="13"/>
    </row>
    <row r="272" spans="1:11" s="14" customFormat="1" ht="42" customHeight="1" outlineLevel="2">
      <c r="A272" s="56" t="s">
        <v>95</v>
      </c>
      <c r="B272" s="23" t="s">
        <v>93</v>
      </c>
      <c r="C272" s="24">
        <v>41468802.27</v>
      </c>
      <c r="D272" s="20"/>
      <c r="E272" s="20"/>
      <c r="F272" s="21"/>
      <c r="G272" s="20"/>
      <c r="H272" s="21"/>
      <c r="I272" s="20"/>
      <c r="J272" s="21"/>
      <c r="K272" s="13"/>
    </row>
    <row r="273" spans="1:11" s="14" customFormat="1" ht="38.25" outlineLevel="2">
      <c r="A273" s="57" t="s">
        <v>702</v>
      </c>
      <c r="B273" s="18" t="s">
        <v>92</v>
      </c>
      <c r="C273" s="19">
        <f>C274</f>
        <v>880097</v>
      </c>
      <c r="D273" s="20"/>
      <c r="E273" s="20"/>
      <c r="F273" s="21"/>
      <c r="G273" s="20"/>
      <c r="H273" s="21"/>
      <c r="I273" s="20"/>
      <c r="J273" s="21"/>
      <c r="K273" s="13"/>
    </row>
    <row r="274" spans="1:11" s="14" customFormat="1" ht="38.25" outlineLevel="2">
      <c r="A274" s="56" t="s">
        <v>77</v>
      </c>
      <c r="B274" s="23" t="s">
        <v>76</v>
      </c>
      <c r="C274" s="24">
        <v>880097</v>
      </c>
      <c r="D274" s="20"/>
      <c r="E274" s="20"/>
      <c r="F274" s="21"/>
      <c r="G274" s="20"/>
      <c r="H274" s="21"/>
      <c r="I274" s="20"/>
      <c r="J274" s="21"/>
      <c r="K274" s="13"/>
    </row>
    <row r="275" spans="1:11" s="14" customFormat="1" ht="63.75" outlineLevel="2">
      <c r="A275" s="57" t="s">
        <v>150</v>
      </c>
      <c r="B275" s="18" t="s">
        <v>90</v>
      </c>
      <c r="C275" s="19">
        <f>C276</f>
        <v>79372050</v>
      </c>
      <c r="D275" s="20"/>
      <c r="E275" s="20"/>
      <c r="F275" s="21"/>
      <c r="G275" s="20"/>
      <c r="H275" s="21"/>
      <c r="I275" s="20"/>
      <c r="J275" s="21"/>
      <c r="K275" s="13"/>
    </row>
    <row r="276" spans="1:11" s="14" customFormat="1" ht="63.75" outlineLevel="2">
      <c r="A276" s="56" t="s">
        <v>91</v>
      </c>
      <c r="B276" s="23" t="s">
        <v>90</v>
      </c>
      <c r="C276" s="24">
        <v>79372050</v>
      </c>
      <c r="D276" s="20"/>
      <c r="E276" s="20"/>
      <c r="F276" s="21"/>
      <c r="G276" s="20"/>
      <c r="H276" s="21"/>
      <c r="I276" s="20"/>
      <c r="J276" s="21"/>
      <c r="K276" s="13"/>
    </row>
    <row r="277" spans="1:11" s="14" customFormat="1" ht="63.75" outlineLevel="2">
      <c r="A277" s="57" t="s">
        <v>151</v>
      </c>
      <c r="B277" s="18" t="s">
        <v>88</v>
      </c>
      <c r="C277" s="19">
        <f>C278</f>
        <v>77529060</v>
      </c>
      <c r="D277" s="20"/>
      <c r="E277" s="20"/>
      <c r="F277" s="21"/>
      <c r="G277" s="20"/>
      <c r="H277" s="21"/>
      <c r="I277" s="20"/>
      <c r="J277" s="21"/>
      <c r="K277" s="13"/>
    </row>
    <row r="278" spans="1:11" s="14" customFormat="1" ht="66.75" customHeight="1" outlineLevel="2">
      <c r="A278" s="56" t="s">
        <v>89</v>
      </c>
      <c r="B278" s="23" t="s">
        <v>87</v>
      </c>
      <c r="C278" s="24">
        <v>77529060</v>
      </c>
      <c r="D278" s="20"/>
      <c r="E278" s="20"/>
      <c r="F278" s="21"/>
      <c r="G278" s="20"/>
      <c r="H278" s="21"/>
      <c r="I278" s="20"/>
      <c r="J278" s="21"/>
      <c r="K278" s="13"/>
    </row>
    <row r="279" spans="1:11" s="14" customFormat="1" ht="25.5" outlineLevel="2">
      <c r="A279" s="17" t="s">
        <v>308</v>
      </c>
      <c r="B279" s="44" t="s">
        <v>86</v>
      </c>
      <c r="C279" s="45">
        <f>C280</f>
        <v>7662682.42</v>
      </c>
      <c r="D279" s="20"/>
      <c r="E279" s="20"/>
      <c r="F279" s="21"/>
      <c r="G279" s="20"/>
      <c r="H279" s="21"/>
      <c r="I279" s="20"/>
      <c r="J279" s="21"/>
      <c r="K279" s="13"/>
    </row>
    <row r="280" spans="1:11" s="31" customFormat="1" ht="30.75" customHeight="1" outlineLevel="2">
      <c r="A280" s="22" t="s">
        <v>305</v>
      </c>
      <c r="B280" s="23" t="s">
        <v>82</v>
      </c>
      <c r="C280" s="38">
        <v>7662682.42</v>
      </c>
      <c r="D280" s="28"/>
      <c r="E280" s="28"/>
      <c r="F280" s="29"/>
      <c r="G280" s="28"/>
      <c r="H280" s="29"/>
      <c r="I280" s="28"/>
      <c r="J280" s="29"/>
      <c r="K280" s="30"/>
    </row>
    <row r="281" spans="1:11" s="31" customFormat="1" ht="30.75" customHeight="1" outlineLevel="2">
      <c r="A281" s="57" t="s">
        <v>152</v>
      </c>
      <c r="B281" s="18" t="s">
        <v>84</v>
      </c>
      <c r="C281" s="45">
        <f>C282</f>
        <v>6000000</v>
      </c>
      <c r="D281" s="28"/>
      <c r="E281" s="28"/>
      <c r="F281" s="29"/>
      <c r="G281" s="28"/>
      <c r="H281" s="29"/>
      <c r="I281" s="28"/>
      <c r="J281" s="29"/>
      <c r="K281" s="30"/>
    </row>
    <row r="282" spans="1:11" s="31" customFormat="1" ht="27" customHeight="1" outlineLevel="2">
      <c r="A282" s="56" t="s">
        <v>85</v>
      </c>
      <c r="B282" s="23" t="s">
        <v>83</v>
      </c>
      <c r="C282" s="38">
        <v>6000000</v>
      </c>
      <c r="D282" s="28"/>
      <c r="E282" s="28"/>
      <c r="F282" s="29"/>
      <c r="G282" s="28"/>
      <c r="H282" s="29"/>
      <c r="I282" s="28"/>
      <c r="J282" s="29"/>
      <c r="K282" s="30"/>
    </row>
    <row r="283" spans="1:11" s="14" customFormat="1" ht="89.25" outlineLevel="2">
      <c r="A283" s="17" t="s">
        <v>309</v>
      </c>
      <c r="B283" s="18" t="s">
        <v>81</v>
      </c>
      <c r="C283" s="45">
        <f>C284</f>
        <v>46684011.89</v>
      </c>
      <c r="D283" s="20"/>
      <c r="E283" s="20"/>
      <c r="F283" s="21"/>
      <c r="G283" s="20"/>
      <c r="H283" s="21"/>
      <c r="I283" s="20"/>
      <c r="J283" s="21"/>
      <c r="K283" s="13"/>
    </row>
    <row r="284" spans="1:11" s="31" customFormat="1" ht="89.25" outlineLevel="3">
      <c r="A284" s="22" t="s">
        <v>306</v>
      </c>
      <c r="B284" s="18" t="s">
        <v>80</v>
      </c>
      <c r="C284" s="38">
        <v>46684011.89</v>
      </c>
      <c r="D284" s="28">
        <v>46133877.69</v>
      </c>
      <c r="E284" s="28">
        <v>532822.31</v>
      </c>
      <c r="F284" s="29">
        <v>0.9885823872268663</v>
      </c>
      <c r="G284" s="28">
        <v>532822.31</v>
      </c>
      <c r="H284" s="29">
        <v>0.9885823872268663</v>
      </c>
      <c r="I284" s="28">
        <v>0</v>
      </c>
      <c r="J284" s="29"/>
      <c r="K284" s="30"/>
    </row>
    <row r="285" spans="1:11" s="14" customFormat="1" ht="51" outlineLevel="3">
      <c r="A285" s="17" t="s">
        <v>310</v>
      </c>
      <c r="B285" s="18" t="s">
        <v>79</v>
      </c>
      <c r="C285" s="45">
        <f>C286</f>
        <v>4095926.27</v>
      </c>
      <c r="D285" s="20">
        <v>13442831.76</v>
      </c>
      <c r="E285" s="20">
        <v>0</v>
      </c>
      <c r="F285" s="21">
        <v>1</v>
      </c>
      <c r="G285" s="20">
        <v>0</v>
      </c>
      <c r="H285" s="21">
        <v>1</v>
      </c>
      <c r="I285" s="20">
        <v>0</v>
      </c>
      <c r="J285" s="21"/>
      <c r="K285" s="13"/>
    </row>
    <row r="286" spans="1:11" s="31" customFormat="1" ht="51" outlineLevel="3">
      <c r="A286" s="22" t="s">
        <v>307</v>
      </c>
      <c r="B286" s="23" t="s">
        <v>78</v>
      </c>
      <c r="C286" s="38">
        <v>4095926.27</v>
      </c>
      <c r="D286" s="28">
        <v>9375523.61</v>
      </c>
      <c r="E286" s="28">
        <v>175791.09</v>
      </c>
      <c r="F286" s="29">
        <v>0.9815950897314691</v>
      </c>
      <c r="G286" s="28">
        <v>175791.09</v>
      </c>
      <c r="H286" s="29">
        <v>0.9815950897314691</v>
      </c>
      <c r="I286" s="28">
        <v>0</v>
      </c>
      <c r="J286" s="29"/>
      <c r="K286" s="30"/>
    </row>
    <row r="287" spans="1:11" s="14" customFormat="1" ht="12.75" outlineLevel="2">
      <c r="A287" s="17" t="s">
        <v>303</v>
      </c>
      <c r="B287" s="18" t="s">
        <v>471</v>
      </c>
      <c r="C287" s="19">
        <f>C288</f>
        <v>399078471.35</v>
      </c>
      <c r="D287" s="20">
        <v>369198355.59</v>
      </c>
      <c r="E287" s="20">
        <v>9014881.54</v>
      </c>
      <c r="F287" s="21">
        <v>0.9761645530748534</v>
      </c>
      <c r="G287" s="20">
        <v>9014881.54</v>
      </c>
      <c r="H287" s="21">
        <v>0.9761645530748534</v>
      </c>
      <c r="I287" s="20">
        <v>0</v>
      </c>
      <c r="J287" s="21"/>
      <c r="K287" s="13"/>
    </row>
    <row r="288" spans="1:11" s="14" customFormat="1" ht="12.75" outlineLevel="2">
      <c r="A288" s="17" t="s">
        <v>302</v>
      </c>
      <c r="B288" s="18" t="s">
        <v>304</v>
      </c>
      <c r="C288" s="19">
        <f>SUM(C289:C297)</f>
        <v>399078471.35</v>
      </c>
      <c r="D288" s="20"/>
      <c r="E288" s="20"/>
      <c r="F288" s="21"/>
      <c r="G288" s="20"/>
      <c r="H288" s="21"/>
      <c r="I288" s="20"/>
      <c r="J288" s="21"/>
      <c r="K288" s="13"/>
    </row>
    <row r="289" spans="1:11" s="14" customFormat="1" ht="51" outlineLevel="3">
      <c r="A289" s="22" t="s">
        <v>595</v>
      </c>
      <c r="B289" s="23" t="s">
        <v>75</v>
      </c>
      <c r="C289" s="24">
        <v>19152629.23</v>
      </c>
      <c r="D289" s="20">
        <v>8808759.77</v>
      </c>
      <c r="E289" s="20">
        <v>425703.07</v>
      </c>
      <c r="F289" s="21">
        <v>0.9539006136712117</v>
      </c>
      <c r="G289" s="20">
        <v>425703.07</v>
      </c>
      <c r="H289" s="21">
        <v>0.9539006136712117</v>
      </c>
      <c r="I289" s="20">
        <v>0</v>
      </c>
      <c r="J289" s="21"/>
      <c r="K289" s="13"/>
    </row>
    <row r="290" spans="1:11" s="14" customFormat="1" ht="55.5" customHeight="1" outlineLevel="3">
      <c r="A290" s="22" t="s">
        <v>596</v>
      </c>
      <c r="B290" s="23" t="s">
        <v>74</v>
      </c>
      <c r="C290" s="24">
        <v>1612210</v>
      </c>
      <c r="D290" s="20">
        <v>1747815.22</v>
      </c>
      <c r="E290" s="20">
        <v>0</v>
      </c>
      <c r="F290" s="21">
        <v>1</v>
      </c>
      <c r="G290" s="20">
        <v>0</v>
      </c>
      <c r="H290" s="21">
        <v>1</v>
      </c>
      <c r="I290" s="20">
        <v>0</v>
      </c>
      <c r="J290" s="21"/>
      <c r="K290" s="13"/>
    </row>
    <row r="291" spans="1:11" s="14" customFormat="1" ht="76.5" outlineLevel="3">
      <c r="A291" s="56" t="s">
        <v>73</v>
      </c>
      <c r="B291" s="23" t="s">
        <v>72</v>
      </c>
      <c r="C291" s="24">
        <v>51728397</v>
      </c>
      <c r="D291" s="20"/>
      <c r="E291" s="20"/>
      <c r="F291" s="21"/>
      <c r="G291" s="20"/>
      <c r="H291" s="21"/>
      <c r="I291" s="20"/>
      <c r="J291" s="21"/>
      <c r="K291" s="13"/>
    </row>
    <row r="292" spans="1:11" s="14" customFormat="1" ht="63.75" outlineLevel="3">
      <c r="A292" s="56" t="s">
        <v>71</v>
      </c>
      <c r="B292" s="23" t="s">
        <v>70</v>
      </c>
      <c r="C292" s="24">
        <v>6926847.41</v>
      </c>
      <c r="D292" s="20">
        <v>7223590.28</v>
      </c>
      <c r="E292" s="20">
        <v>2776409.72</v>
      </c>
      <c r="F292" s="21">
        <v>0.722359028</v>
      </c>
      <c r="G292" s="20">
        <v>2776409.72</v>
      </c>
      <c r="H292" s="21">
        <v>0.722359028</v>
      </c>
      <c r="I292" s="20">
        <v>0</v>
      </c>
      <c r="J292" s="21"/>
      <c r="K292" s="13"/>
    </row>
    <row r="293" spans="1:11" s="14" customFormat="1" ht="42.75" customHeight="1" outlineLevel="3">
      <c r="A293" s="56" t="s">
        <v>69</v>
      </c>
      <c r="B293" s="23" t="s">
        <v>68</v>
      </c>
      <c r="C293" s="24">
        <v>5280085.71</v>
      </c>
      <c r="D293" s="20"/>
      <c r="E293" s="20"/>
      <c r="F293" s="21"/>
      <c r="G293" s="20"/>
      <c r="H293" s="21"/>
      <c r="I293" s="20"/>
      <c r="J293" s="21"/>
      <c r="K293" s="13"/>
    </row>
    <row r="294" spans="1:11" s="14" customFormat="1" ht="81.75" customHeight="1" outlineLevel="3">
      <c r="A294" s="22" t="s">
        <v>597</v>
      </c>
      <c r="B294" s="23" t="s">
        <v>67</v>
      </c>
      <c r="C294" s="24">
        <v>100000000</v>
      </c>
      <c r="D294" s="20">
        <v>237436838.3</v>
      </c>
      <c r="E294" s="20">
        <v>0</v>
      </c>
      <c r="F294" s="21">
        <v>1</v>
      </c>
      <c r="G294" s="20">
        <v>0</v>
      </c>
      <c r="H294" s="21">
        <v>1</v>
      </c>
      <c r="I294" s="20">
        <v>0</v>
      </c>
      <c r="J294" s="21"/>
      <c r="K294" s="13"/>
    </row>
    <row r="295" spans="1:11" s="14" customFormat="1" ht="25.5" outlineLevel="3">
      <c r="A295" s="22" t="s">
        <v>598</v>
      </c>
      <c r="B295" s="23" t="s">
        <v>66</v>
      </c>
      <c r="C295" s="24">
        <v>1875576</v>
      </c>
      <c r="D295" s="20">
        <v>1593047</v>
      </c>
      <c r="E295" s="20">
        <v>0</v>
      </c>
      <c r="F295" s="21">
        <v>1</v>
      </c>
      <c r="G295" s="20">
        <v>0</v>
      </c>
      <c r="H295" s="21">
        <v>1</v>
      </c>
      <c r="I295" s="20">
        <v>0</v>
      </c>
      <c r="J295" s="21"/>
      <c r="K295" s="13"/>
    </row>
    <row r="296" spans="1:11" s="14" customFormat="1" ht="30" customHeight="1" outlineLevel="3">
      <c r="A296" s="22" t="s">
        <v>599</v>
      </c>
      <c r="B296" s="23" t="s">
        <v>65</v>
      </c>
      <c r="C296" s="24">
        <v>101648406</v>
      </c>
      <c r="D296" s="20">
        <v>93943419</v>
      </c>
      <c r="E296" s="20">
        <v>4324000</v>
      </c>
      <c r="F296" s="21">
        <v>0.9559976231796624</v>
      </c>
      <c r="G296" s="20">
        <v>4324000</v>
      </c>
      <c r="H296" s="21">
        <v>0.9559976231796624</v>
      </c>
      <c r="I296" s="20">
        <v>0</v>
      </c>
      <c r="J296" s="21"/>
      <c r="K296" s="13"/>
    </row>
    <row r="297" spans="1:11" s="14" customFormat="1" ht="38.25" outlineLevel="3">
      <c r="A297" s="56" t="s">
        <v>64</v>
      </c>
      <c r="B297" s="23" t="s">
        <v>63</v>
      </c>
      <c r="C297" s="24">
        <v>110854320</v>
      </c>
      <c r="D297" s="20"/>
      <c r="E297" s="20"/>
      <c r="F297" s="21"/>
      <c r="G297" s="20"/>
      <c r="H297" s="21"/>
      <c r="I297" s="20"/>
      <c r="J297" s="21"/>
      <c r="K297" s="13"/>
    </row>
    <row r="298" spans="1:11" s="14" customFormat="1" ht="25.5" outlineLevel="2">
      <c r="A298" s="17" t="s">
        <v>311</v>
      </c>
      <c r="B298" s="18" t="s">
        <v>62</v>
      </c>
      <c r="C298" s="19">
        <f>SUM(C299,C301,C313,C315,C317,C319,C321,C323,C325,C327,C329,C331)</f>
        <v>1653198111.8</v>
      </c>
      <c r="D298" s="20">
        <v>1260831069.89</v>
      </c>
      <c r="E298" s="20">
        <v>353202.11</v>
      </c>
      <c r="F298" s="21">
        <v>0.9997199440891854</v>
      </c>
      <c r="G298" s="20">
        <v>353202.11</v>
      </c>
      <c r="H298" s="21">
        <v>0.9997199440891854</v>
      </c>
      <c r="I298" s="20">
        <v>0</v>
      </c>
      <c r="J298" s="21"/>
      <c r="K298" s="13"/>
    </row>
    <row r="299" spans="1:11" s="14" customFormat="1" ht="38.25" outlineLevel="3">
      <c r="A299" s="17" t="s">
        <v>312</v>
      </c>
      <c r="B299" s="18" t="s">
        <v>61</v>
      </c>
      <c r="C299" s="19">
        <f>C300</f>
        <v>24637375.53</v>
      </c>
      <c r="D299" s="20">
        <v>21920769</v>
      </c>
      <c r="E299" s="20">
        <v>0</v>
      </c>
      <c r="F299" s="21">
        <v>1</v>
      </c>
      <c r="G299" s="20">
        <v>0</v>
      </c>
      <c r="H299" s="21">
        <v>1</v>
      </c>
      <c r="I299" s="20">
        <v>0</v>
      </c>
      <c r="J299" s="21"/>
      <c r="K299" s="13"/>
    </row>
    <row r="300" spans="1:11" s="14" customFormat="1" ht="38.25" outlineLevel="3">
      <c r="A300" s="22" t="s">
        <v>602</v>
      </c>
      <c r="B300" s="23" t="s">
        <v>60</v>
      </c>
      <c r="C300" s="24">
        <v>24637375.53</v>
      </c>
      <c r="D300" s="20">
        <v>21920769</v>
      </c>
      <c r="E300" s="20">
        <v>0</v>
      </c>
      <c r="F300" s="21">
        <v>1</v>
      </c>
      <c r="G300" s="20">
        <v>0</v>
      </c>
      <c r="H300" s="21">
        <v>1</v>
      </c>
      <c r="I300" s="20">
        <v>0</v>
      </c>
      <c r="J300" s="21"/>
      <c r="K300" s="13"/>
    </row>
    <row r="301" spans="1:11" s="14" customFormat="1" ht="38.25" outlineLevel="3">
      <c r="A301" s="17" t="s">
        <v>313</v>
      </c>
      <c r="B301" s="18" t="s">
        <v>59</v>
      </c>
      <c r="C301" s="19">
        <f>C302</f>
        <v>1364414394.26</v>
      </c>
      <c r="D301" s="20"/>
      <c r="E301" s="20"/>
      <c r="F301" s="21"/>
      <c r="G301" s="20"/>
      <c r="H301" s="21"/>
      <c r="I301" s="20"/>
      <c r="J301" s="21"/>
      <c r="K301" s="13"/>
    </row>
    <row r="302" spans="1:11" s="14" customFormat="1" ht="38.25" outlineLevel="3">
      <c r="A302" s="17" t="s">
        <v>314</v>
      </c>
      <c r="B302" s="18" t="s">
        <v>58</v>
      </c>
      <c r="C302" s="19">
        <f>SUM(C303:C312)</f>
        <v>1364414394.26</v>
      </c>
      <c r="D302" s="20"/>
      <c r="E302" s="20"/>
      <c r="F302" s="21"/>
      <c r="G302" s="20"/>
      <c r="H302" s="21"/>
      <c r="I302" s="20"/>
      <c r="J302" s="21"/>
      <c r="K302" s="13"/>
    </row>
    <row r="303" spans="1:11" s="14" customFormat="1" ht="42" customHeight="1" outlineLevel="3">
      <c r="A303" s="22" t="s">
        <v>600</v>
      </c>
      <c r="B303" s="23" t="s">
        <v>57</v>
      </c>
      <c r="C303" s="24">
        <v>359385</v>
      </c>
      <c r="D303" s="20">
        <v>359385</v>
      </c>
      <c r="E303" s="20">
        <v>0</v>
      </c>
      <c r="F303" s="21">
        <v>1</v>
      </c>
      <c r="G303" s="20">
        <v>0</v>
      </c>
      <c r="H303" s="21">
        <v>1</v>
      </c>
      <c r="I303" s="20">
        <v>0</v>
      </c>
      <c r="J303" s="21"/>
      <c r="K303" s="13"/>
    </row>
    <row r="304" spans="1:11" s="14" customFormat="1" ht="52.5" customHeight="1" outlineLevel="3">
      <c r="A304" s="22" t="s">
        <v>601</v>
      </c>
      <c r="B304" s="23" t="s">
        <v>56</v>
      </c>
      <c r="C304" s="24">
        <v>1855586</v>
      </c>
      <c r="D304" s="20">
        <v>825791</v>
      </c>
      <c r="E304" s="20">
        <v>0</v>
      </c>
      <c r="F304" s="21">
        <v>1</v>
      </c>
      <c r="G304" s="20">
        <v>0</v>
      </c>
      <c r="H304" s="21">
        <v>1</v>
      </c>
      <c r="I304" s="20">
        <v>0</v>
      </c>
      <c r="J304" s="21"/>
      <c r="K304" s="13"/>
    </row>
    <row r="305" spans="1:11" s="14" customFormat="1" ht="236.25" customHeight="1" outlineLevel="3">
      <c r="A305" s="22" t="s">
        <v>315</v>
      </c>
      <c r="B305" s="23" t="s">
        <v>55</v>
      </c>
      <c r="C305" s="24">
        <v>57002485</v>
      </c>
      <c r="D305" s="20">
        <v>53868805</v>
      </c>
      <c r="E305" s="20">
        <v>0</v>
      </c>
      <c r="F305" s="21">
        <v>1</v>
      </c>
      <c r="G305" s="20">
        <v>0</v>
      </c>
      <c r="H305" s="21">
        <v>1</v>
      </c>
      <c r="I305" s="20">
        <v>0</v>
      </c>
      <c r="J305" s="21"/>
      <c r="K305" s="13"/>
    </row>
    <row r="306" spans="1:11" s="14" customFormat="1" ht="51" outlineLevel="3">
      <c r="A306" s="22" t="s">
        <v>603</v>
      </c>
      <c r="B306" s="23" t="s">
        <v>54</v>
      </c>
      <c r="C306" s="24">
        <v>24704828</v>
      </c>
      <c r="D306" s="20">
        <v>22821328.89</v>
      </c>
      <c r="E306" s="20">
        <v>308845.11</v>
      </c>
      <c r="F306" s="21">
        <v>0.986647523274144</v>
      </c>
      <c r="G306" s="20">
        <v>308845.11</v>
      </c>
      <c r="H306" s="21">
        <v>0.986647523274144</v>
      </c>
      <c r="I306" s="20">
        <v>0</v>
      </c>
      <c r="J306" s="21"/>
      <c r="K306" s="13"/>
    </row>
    <row r="307" spans="1:11" s="14" customFormat="1" ht="51" outlineLevel="3">
      <c r="A307" s="22" t="s">
        <v>517</v>
      </c>
      <c r="B307" s="23" t="s">
        <v>53</v>
      </c>
      <c r="C307" s="24">
        <v>55670167.14</v>
      </c>
      <c r="D307" s="20">
        <v>52630115</v>
      </c>
      <c r="E307" s="20">
        <v>0</v>
      </c>
      <c r="F307" s="21">
        <v>1</v>
      </c>
      <c r="G307" s="20">
        <v>0</v>
      </c>
      <c r="H307" s="21">
        <v>1</v>
      </c>
      <c r="I307" s="20">
        <v>0</v>
      </c>
      <c r="J307" s="21"/>
      <c r="K307" s="13"/>
    </row>
    <row r="308" spans="1:11" s="14" customFormat="1" ht="54" customHeight="1" outlineLevel="3">
      <c r="A308" s="22" t="s">
        <v>518</v>
      </c>
      <c r="B308" s="23" t="s">
        <v>52</v>
      </c>
      <c r="C308" s="24">
        <v>278593.12</v>
      </c>
      <c r="D308" s="20">
        <v>316652</v>
      </c>
      <c r="E308" s="20">
        <v>0</v>
      </c>
      <c r="F308" s="21">
        <v>1</v>
      </c>
      <c r="G308" s="20">
        <v>0</v>
      </c>
      <c r="H308" s="21">
        <v>1</v>
      </c>
      <c r="I308" s="20">
        <v>0</v>
      </c>
      <c r="J308" s="21"/>
      <c r="K308" s="13"/>
    </row>
    <row r="309" spans="1:11" s="14" customFormat="1" ht="68.25" customHeight="1" outlineLevel="3">
      <c r="A309" s="22" t="s">
        <v>519</v>
      </c>
      <c r="B309" s="23" t="s">
        <v>51</v>
      </c>
      <c r="C309" s="24">
        <v>266278562</v>
      </c>
      <c r="D309" s="20">
        <v>247149153</v>
      </c>
      <c r="E309" s="20">
        <v>0</v>
      </c>
      <c r="F309" s="21">
        <v>1</v>
      </c>
      <c r="G309" s="20">
        <v>0</v>
      </c>
      <c r="H309" s="21">
        <v>1</v>
      </c>
      <c r="I309" s="20">
        <v>0</v>
      </c>
      <c r="J309" s="21"/>
      <c r="K309" s="13"/>
    </row>
    <row r="310" spans="1:11" s="14" customFormat="1" ht="105" customHeight="1" outlineLevel="3">
      <c r="A310" s="22" t="s">
        <v>520</v>
      </c>
      <c r="B310" s="23" t="s">
        <v>50</v>
      </c>
      <c r="C310" s="24">
        <v>329104732</v>
      </c>
      <c r="D310" s="20">
        <v>291683908</v>
      </c>
      <c r="E310" s="20">
        <v>0</v>
      </c>
      <c r="F310" s="21">
        <v>1</v>
      </c>
      <c r="G310" s="20">
        <v>0</v>
      </c>
      <c r="H310" s="21">
        <v>1</v>
      </c>
      <c r="I310" s="20">
        <v>0</v>
      </c>
      <c r="J310" s="21"/>
      <c r="K310" s="13"/>
    </row>
    <row r="311" spans="1:11" s="14" customFormat="1" ht="170.25" customHeight="1" outlineLevel="3">
      <c r="A311" s="22" t="s">
        <v>337</v>
      </c>
      <c r="B311" s="23" t="s">
        <v>49</v>
      </c>
      <c r="C311" s="24">
        <v>626955900</v>
      </c>
      <c r="D311" s="20">
        <v>545932892</v>
      </c>
      <c r="E311" s="20">
        <v>0</v>
      </c>
      <c r="F311" s="21">
        <v>1</v>
      </c>
      <c r="G311" s="20">
        <v>0</v>
      </c>
      <c r="H311" s="21">
        <v>1</v>
      </c>
      <c r="I311" s="20">
        <v>0</v>
      </c>
      <c r="J311" s="21"/>
      <c r="K311" s="13"/>
    </row>
    <row r="312" spans="1:11" s="14" customFormat="1" ht="71.25" customHeight="1" outlineLevel="3">
      <c r="A312" s="22" t="s">
        <v>338</v>
      </c>
      <c r="B312" s="23" t="s">
        <v>48</v>
      </c>
      <c r="C312" s="24">
        <v>2204156</v>
      </c>
      <c r="D312" s="20">
        <v>2220461</v>
      </c>
      <c r="E312" s="20">
        <v>0</v>
      </c>
      <c r="F312" s="21">
        <v>1</v>
      </c>
      <c r="G312" s="20">
        <v>0</v>
      </c>
      <c r="H312" s="21">
        <v>1</v>
      </c>
      <c r="I312" s="20">
        <v>0</v>
      </c>
      <c r="J312" s="21"/>
      <c r="K312" s="13"/>
    </row>
    <row r="313" spans="1:11" s="14" customFormat="1" ht="63.75" outlineLevel="3">
      <c r="A313" s="17" t="s">
        <v>316</v>
      </c>
      <c r="B313" s="18" t="s">
        <v>47</v>
      </c>
      <c r="C313" s="19">
        <f>C314</f>
        <v>14804070</v>
      </c>
      <c r="D313" s="20"/>
      <c r="E313" s="20"/>
      <c r="F313" s="21"/>
      <c r="G313" s="20"/>
      <c r="H313" s="21"/>
      <c r="I313" s="20"/>
      <c r="J313" s="21"/>
      <c r="K313" s="13"/>
    </row>
    <row r="314" spans="1:11" s="14" customFormat="1" ht="69" customHeight="1" outlineLevel="3">
      <c r="A314" s="22" t="s">
        <v>339</v>
      </c>
      <c r="B314" s="23" t="s">
        <v>46</v>
      </c>
      <c r="C314" s="24">
        <v>14804070</v>
      </c>
      <c r="D314" s="20">
        <v>21101810</v>
      </c>
      <c r="E314" s="20">
        <v>0</v>
      </c>
      <c r="F314" s="21">
        <v>1</v>
      </c>
      <c r="G314" s="20">
        <v>0</v>
      </c>
      <c r="H314" s="21">
        <v>1</v>
      </c>
      <c r="I314" s="20">
        <v>0</v>
      </c>
      <c r="J314" s="21"/>
      <c r="K314" s="13"/>
    </row>
    <row r="315" spans="1:11" s="14" customFormat="1" ht="63.75" outlineLevel="3">
      <c r="A315" s="17" t="s">
        <v>317</v>
      </c>
      <c r="B315" s="18" t="s">
        <v>45</v>
      </c>
      <c r="C315" s="19">
        <f>C316</f>
        <v>74087262.45</v>
      </c>
      <c r="D315" s="20"/>
      <c r="E315" s="20"/>
      <c r="F315" s="21"/>
      <c r="G315" s="20"/>
      <c r="H315" s="21"/>
      <c r="I315" s="20"/>
      <c r="J315" s="21"/>
      <c r="K315" s="13"/>
    </row>
    <row r="316" spans="1:11" s="14" customFormat="1" ht="63.75" outlineLevel="2">
      <c r="A316" s="22" t="s">
        <v>340</v>
      </c>
      <c r="B316" s="23" t="s">
        <v>44</v>
      </c>
      <c r="C316" s="24">
        <v>74087262.45</v>
      </c>
      <c r="D316" s="20">
        <v>216972912.03</v>
      </c>
      <c r="E316" s="20">
        <v>35250609.47</v>
      </c>
      <c r="F316" s="21">
        <v>0.8602405942936611</v>
      </c>
      <c r="G316" s="20">
        <v>35250609.47</v>
      </c>
      <c r="H316" s="21">
        <v>0.8602405942936611</v>
      </c>
      <c r="I316" s="20">
        <v>0</v>
      </c>
      <c r="J316" s="21"/>
      <c r="K316" s="13"/>
    </row>
    <row r="317" spans="1:11" s="14" customFormat="1" ht="51" outlineLevel="3">
      <c r="A317" s="17" t="s">
        <v>318</v>
      </c>
      <c r="B317" s="18" t="s">
        <v>43</v>
      </c>
      <c r="C317" s="19">
        <f>C318</f>
        <v>14066741.44</v>
      </c>
      <c r="D317" s="20">
        <v>20406471.52</v>
      </c>
      <c r="E317" s="20">
        <v>369121.48</v>
      </c>
      <c r="F317" s="21">
        <v>0.9822329268772256</v>
      </c>
      <c r="G317" s="20">
        <v>369121.48</v>
      </c>
      <c r="H317" s="21">
        <v>0.9822329268772256</v>
      </c>
      <c r="I317" s="20">
        <v>0</v>
      </c>
      <c r="J317" s="21"/>
      <c r="K317" s="13"/>
    </row>
    <row r="318" spans="1:11" s="14" customFormat="1" ht="63.75" outlineLevel="3">
      <c r="A318" s="22" t="s">
        <v>341</v>
      </c>
      <c r="B318" s="23" t="s">
        <v>42</v>
      </c>
      <c r="C318" s="24">
        <v>14066741.44</v>
      </c>
      <c r="D318" s="20">
        <v>20406471.52</v>
      </c>
      <c r="E318" s="20">
        <v>369121.48</v>
      </c>
      <c r="F318" s="21">
        <v>0.9822329268772256</v>
      </c>
      <c r="G318" s="20">
        <v>369121.48</v>
      </c>
      <c r="H318" s="21">
        <v>0.9822329268772256</v>
      </c>
      <c r="I318" s="20">
        <v>0</v>
      </c>
      <c r="J318" s="21"/>
      <c r="K318" s="13"/>
    </row>
    <row r="319" spans="1:11" s="14" customFormat="1" ht="51" outlineLevel="3">
      <c r="A319" s="17" t="s">
        <v>319</v>
      </c>
      <c r="B319" s="18" t="s">
        <v>41</v>
      </c>
      <c r="C319" s="19">
        <f>C320</f>
        <v>8585262.05</v>
      </c>
      <c r="D319" s="20"/>
      <c r="E319" s="20"/>
      <c r="F319" s="21"/>
      <c r="G319" s="20"/>
      <c r="H319" s="21"/>
      <c r="I319" s="20"/>
      <c r="J319" s="21"/>
      <c r="K319" s="13"/>
    </row>
    <row r="320" spans="1:11" s="14" customFormat="1" ht="57" customHeight="1" outlineLevel="3">
      <c r="A320" s="22" t="s">
        <v>342</v>
      </c>
      <c r="B320" s="23" t="s">
        <v>40</v>
      </c>
      <c r="C320" s="24">
        <v>8585262.05</v>
      </c>
      <c r="D320" s="20">
        <v>8531100.32</v>
      </c>
      <c r="E320" s="20">
        <v>1653.68</v>
      </c>
      <c r="F320" s="21">
        <v>0.9998061962175401</v>
      </c>
      <c r="G320" s="20">
        <v>1653.68</v>
      </c>
      <c r="H320" s="21">
        <v>0.9998061962175401</v>
      </c>
      <c r="I320" s="20">
        <v>0</v>
      </c>
      <c r="J320" s="21"/>
      <c r="K320" s="13"/>
    </row>
    <row r="321" spans="1:11" s="14" customFormat="1" ht="25.5" outlineLevel="3">
      <c r="A321" s="17" t="s">
        <v>320</v>
      </c>
      <c r="B321" s="18" t="s">
        <v>39</v>
      </c>
      <c r="C321" s="19">
        <f>C322</f>
        <v>87104829.26</v>
      </c>
      <c r="D321" s="20"/>
      <c r="E321" s="20"/>
      <c r="F321" s="21"/>
      <c r="G321" s="20"/>
      <c r="H321" s="21"/>
      <c r="I321" s="20"/>
      <c r="J321" s="21"/>
      <c r="K321" s="13"/>
    </row>
    <row r="322" spans="1:11" s="14" customFormat="1" ht="30" customHeight="1" outlineLevel="3">
      <c r="A322" s="22" t="s">
        <v>343</v>
      </c>
      <c r="B322" s="23" t="s">
        <v>38</v>
      </c>
      <c r="C322" s="24">
        <v>87104829.26</v>
      </c>
      <c r="D322" s="20">
        <v>83453251</v>
      </c>
      <c r="E322" s="20">
        <v>34807299</v>
      </c>
      <c r="F322" s="21">
        <v>0.7056727792996058</v>
      </c>
      <c r="G322" s="20">
        <v>34807299</v>
      </c>
      <c r="H322" s="21">
        <v>0.7056727792996058</v>
      </c>
      <c r="I322" s="20">
        <v>0</v>
      </c>
      <c r="J322" s="21"/>
      <c r="K322" s="13"/>
    </row>
    <row r="323" spans="1:11" s="14" customFormat="1" ht="30" customHeight="1" outlineLevel="3">
      <c r="A323" s="57" t="s">
        <v>32</v>
      </c>
      <c r="B323" s="18" t="s">
        <v>33</v>
      </c>
      <c r="C323" s="19">
        <f>C324</f>
        <v>134986.34</v>
      </c>
      <c r="D323" s="20"/>
      <c r="E323" s="20"/>
      <c r="F323" s="21"/>
      <c r="G323" s="20"/>
      <c r="H323" s="21"/>
      <c r="I323" s="20"/>
      <c r="J323" s="21"/>
      <c r="K323" s="13"/>
    </row>
    <row r="324" spans="1:11" s="14" customFormat="1" ht="66" customHeight="1" outlineLevel="3">
      <c r="A324" s="56" t="s">
        <v>32</v>
      </c>
      <c r="B324" s="23" t="s">
        <v>31</v>
      </c>
      <c r="C324" s="24">
        <v>134986.34</v>
      </c>
      <c r="D324" s="20"/>
      <c r="E324" s="20"/>
      <c r="F324" s="21"/>
      <c r="G324" s="20"/>
      <c r="H324" s="21"/>
      <c r="I324" s="20"/>
      <c r="J324" s="21"/>
      <c r="K324" s="13"/>
    </row>
    <row r="325" spans="1:11" s="14" customFormat="1" ht="76.5" outlineLevel="3">
      <c r="A325" s="17" t="s">
        <v>321</v>
      </c>
      <c r="B325" s="18" t="s">
        <v>30</v>
      </c>
      <c r="C325" s="19">
        <f>C326</f>
        <v>31080805.13</v>
      </c>
      <c r="D325" s="20">
        <v>0</v>
      </c>
      <c r="E325" s="20">
        <v>0</v>
      </c>
      <c r="F325" s="21"/>
      <c r="G325" s="20">
        <v>0</v>
      </c>
      <c r="H325" s="21"/>
      <c r="I325" s="20">
        <v>0</v>
      </c>
      <c r="J325" s="21"/>
      <c r="K325" s="13"/>
    </row>
    <row r="326" spans="1:11" s="14" customFormat="1" ht="83.25" customHeight="1" outlineLevel="3">
      <c r="A326" s="22" t="s">
        <v>344</v>
      </c>
      <c r="B326" s="23" t="s">
        <v>29</v>
      </c>
      <c r="C326" s="24">
        <v>31080805.13</v>
      </c>
      <c r="D326" s="20">
        <v>30063981.53</v>
      </c>
      <c r="E326" s="20">
        <v>0.97</v>
      </c>
      <c r="F326" s="21">
        <v>0.9999999677354788</v>
      </c>
      <c r="G326" s="20">
        <v>0.97</v>
      </c>
      <c r="H326" s="21">
        <v>0.9999999677354788</v>
      </c>
      <c r="I326" s="20">
        <v>0</v>
      </c>
      <c r="J326" s="21"/>
      <c r="K326" s="13"/>
    </row>
    <row r="327" spans="1:11" s="14" customFormat="1" ht="51" outlineLevel="3">
      <c r="A327" s="17" t="s">
        <v>322</v>
      </c>
      <c r="B327" s="18" t="s">
        <v>28</v>
      </c>
      <c r="C327" s="19">
        <f>C328</f>
        <v>4519262</v>
      </c>
      <c r="D327" s="20"/>
      <c r="E327" s="20"/>
      <c r="F327" s="21"/>
      <c r="G327" s="20"/>
      <c r="H327" s="21"/>
      <c r="I327" s="20"/>
      <c r="J327" s="21"/>
      <c r="K327" s="13"/>
    </row>
    <row r="328" spans="1:11" s="14" customFormat="1" ht="51" outlineLevel="3">
      <c r="A328" s="22" t="s">
        <v>345</v>
      </c>
      <c r="B328" s="23" t="s">
        <v>27</v>
      </c>
      <c r="C328" s="24">
        <v>4519262</v>
      </c>
      <c r="D328" s="20">
        <v>1635963</v>
      </c>
      <c r="E328" s="20">
        <v>0</v>
      </c>
      <c r="F328" s="21">
        <v>1</v>
      </c>
      <c r="G328" s="20">
        <v>0</v>
      </c>
      <c r="H328" s="21">
        <v>1</v>
      </c>
      <c r="I328" s="20">
        <v>0</v>
      </c>
      <c r="J328" s="21"/>
      <c r="K328" s="13"/>
    </row>
    <row r="329" spans="1:11" s="14" customFormat="1" ht="51" outlineLevel="3">
      <c r="A329" s="57" t="s">
        <v>37</v>
      </c>
      <c r="B329" s="18" t="s">
        <v>36</v>
      </c>
      <c r="C329" s="19">
        <f>C330</f>
        <v>23371190.3</v>
      </c>
      <c r="D329" s="20"/>
      <c r="E329" s="20"/>
      <c r="F329" s="21"/>
      <c r="G329" s="20"/>
      <c r="H329" s="21"/>
      <c r="I329" s="20"/>
      <c r="J329" s="21"/>
      <c r="K329" s="13"/>
    </row>
    <row r="330" spans="1:11" s="14" customFormat="1" ht="51" outlineLevel="3">
      <c r="A330" s="56" t="s">
        <v>37</v>
      </c>
      <c r="B330" s="23" t="s">
        <v>34</v>
      </c>
      <c r="C330" s="24">
        <v>23371190.3</v>
      </c>
      <c r="D330" s="20"/>
      <c r="E330" s="20"/>
      <c r="F330" s="21"/>
      <c r="G330" s="20"/>
      <c r="H330" s="21"/>
      <c r="I330" s="20"/>
      <c r="J330" s="21"/>
      <c r="K330" s="13"/>
    </row>
    <row r="331" spans="1:11" s="51" customFormat="1" ht="38.25" outlineLevel="3">
      <c r="A331" s="52" t="s">
        <v>324</v>
      </c>
      <c r="B331" s="53" t="s">
        <v>26</v>
      </c>
      <c r="C331" s="45">
        <f>C332</f>
        <v>6391933.04</v>
      </c>
      <c r="D331" s="48">
        <v>6471679</v>
      </c>
      <c r="E331" s="48">
        <v>0</v>
      </c>
      <c r="F331" s="49">
        <v>1</v>
      </c>
      <c r="G331" s="48">
        <v>0</v>
      </c>
      <c r="H331" s="49">
        <v>1</v>
      </c>
      <c r="I331" s="48">
        <v>0</v>
      </c>
      <c r="J331" s="49"/>
      <c r="K331" s="50"/>
    </row>
    <row r="332" spans="1:11" s="51" customFormat="1" ht="29.25" customHeight="1" outlineLevel="3">
      <c r="A332" s="46" t="s">
        <v>325</v>
      </c>
      <c r="B332" s="47" t="s">
        <v>25</v>
      </c>
      <c r="C332" s="38">
        <v>6391933.04</v>
      </c>
      <c r="D332" s="48">
        <v>6471679</v>
      </c>
      <c r="E332" s="48">
        <v>0</v>
      </c>
      <c r="F332" s="49">
        <v>1</v>
      </c>
      <c r="G332" s="48">
        <v>0</v>
      </c>
      <c r="H332" s="49">
        <v>1</v>
      </c>
      <c r="I332" s="48">
        <v>0</v>
      </c>
      <c r="J332" s="49"/>
      <c r="K332" s="50"/>
    </row>
    <row r="333" spans="1:11" s="14" customFormat="1" ht="12.75" outlineLevel="2">
      <c r="A333" s="17" t="s">
        <v>323</v>
      </c>
      <c r="B333" s="18" t="s">
        <v>24</v>
      </c>
      <c r="C333" s="19">
        <f>SUM(C334,C336,C338)</f>
        <v>141197677.14</v>
      </c>
      <c r="D333" s="20">
        <v>100000</v>
      </c>
      <c r="E333" s="20">
        <v>0</v>
      </c>
      <c r="F333" s="21">
        <v>1</v>
      </c>
      <c r="G333" s="20">
        <v>0</v>
      </c>
      <c r="H333" s="21">
        <v>1</v>
      </c>
      <c r="I333" s="20">
        <v>0</v>
      </c>
      <c r="J333" s="21"/>
      <c r="K333" s="13"/>
    </row>
    <row r="334" spans="1:11" s="14" customFormat="1" ht="51" outlineLevel="3">
      <c r="A334" s="57" t="s">
        <v>153</v>
      </c>
      <c r="B334" s="18" t="s">
        <v>35</v>
      </c>
      <c r="C334" s="19">
        <f>C335</f>
        <v>127451000</v>
      </c>
      <c r="D334" s="20"/>
      <c r="E334" s="20"/>
      <c r="F334" s="21"/>
      <c r="G334" s="20"/>
      <c r="H334" s="21"/>
      <c r="I334" s="20"/>
      <c r="J334" s="21"/>
      <c r="K334" s="13"/>
    </row>
    <row r="335" spans="1:11" s="14" customFormat="1" ht="57" customHeight="1" outlineLevel="3">
      <c r="A335" s="56" t="s">
        <v>23</v>
      </c>
      <c r="B335" s="23" t="s">
        <v>22</v>
      </c>
      <c r="C335" s="24">
        <v>127451000</v>
      </c>
      <c r="D335" s="20"/>
      <c r="E335" s="20"/>
      <c r="F335" s="21"/>
      <c r="G335" s="20"/>
      <c r="H335" s="21"/>
      <c r="I335" s="20"/>
      <c r="J335" s="21"/>
      <c r="K335" s="13"/>
    </row>
    <row r="336" spans="1:11" s="14" customFormat="1" ht="51" outlineLevel="3">
      <c r="A336" s="57" t="s">
        <v>154</v>
      </c>
      <c r="B336" s="18" t="s">
        <v>21</v>
      </c>
      <c r="C336" s="19">
        <f>C337</f>
        <v>600000</v>
      </c>
      <c r="D336" s="20"/>
      <c r="E336" s="20"/>
      <c r="F336" s="21"/>
      <c r="G336" s="20"/>
      <c r="H336" s="21"/>
      <c r="I336" s="20"/>
      <c r="J336" s="21"/>
      <c r="K336" s="13"/>
    </row>
    <row r="337" spans="1:11" s="31" customFormat="1" ht="55.5" customHeight="1" outlineLevel="3">
      <c r="A337" s="56" t="s">
        <v>20</v>
      </c>
      <c r="B337" s="23" t="s">
        <v>16</v>
      </c>
      <c r="C337" s="24">
        <v>600000</v>
      </c>
      <c r="D337" s="28">
        <v>100000</v>
      </c>
      <c r="E337" s="28">
        <v>0</v>
      </c>
      <c r="F337" s="29">
        <v>1</v>
      </c>
      <c r="G337" s="28">
        <v>0</v>
      </c>
      <c r="H337" s="29">
        <v>1</v>
      </c>
      <c r="I337" s="28">
        <v>0</v>
      </c>
      <c r="J337" s="29"/>
      <c r="K337" s="30"/>
    </row>
    <row r="338" spans="1:11" s="14" customFormat="1" ht="20.25" customHeight="1" outlineLevel="2">
      <c r="A338" s="17" t="s">
        <v>326</v>
      </c>
      <c r="B338" s="18" t="s">
        <v>19</v>
      </c>
      <c r="C338" s="19">
        <f>C339</f>
        <v>13146677.14</v>
      </c>
      <c r="D338" s="20">
        <v>5918969</v>
      </c>
      <c r="E338" s="20">
        <v>0</v>
      </c>
      <c r="F338" s="21">
        <v>1</v>
      </c>
      <c r="G338" s="20">
        <v>0</v>
      </c>
      <c r="H338" s="21">
        <v>1</v>
      </c>
      <c r="I338" s="20">
        <v>0</v>
      </c>
      <c r="J338" s="21"/>
      <c r="K338" s="13"/>
    </row>
    <row r="339" spans="1:11" s="14" customFormat="1" ht="25.5" outlineLevel="2">
      <c r="A339" s="17" t="s">
        <v>327</v>
      </c>
      <c r="B339" s="18" t="s">
        <v>18</v>
      </c>
      <c r="C339" s="19">
        <f>SUM(C340:C342)</f>
        <v>13146677.14</v>
      </c>
      <c r="D339" s="20"/>
      <c r="E339" s="20"/>
      <c r="F339" s="21"/>
      <c r="G339" s="20"/>
      <c r="H339" s="21"/>
      <c r="I339" s="20"/>
      <c r="J339" s="21"/>
      <c r="K339" s="13"/>
    </row>
    <row r="340" spans="1:11" s="14" customFormat="1" ht="69.75" customHeight="1" outlineLevel="3">
      <c r="A340" s="22" t="s">
        <v>346</v>
      </c>
      <c r="B340" s="23" t="s">
        <v>17</v>
      </c>
      <c r="C340" s="24">
        <v>10981424.23</v>
      </c>
      <c r="D340" s="20">
        <v>5600543</v>
      </c>
      <c r="E340" s="20">
        <v>0</v>
      </c>
      <c r="F340" s="21">
        <v>1</v>
      </c>
      <c r="G340" s="20">
        <v>0</v>
      </c>
      <c r="H340" s="21">
        <v>1</v>
      </c>
      <c r="I340" s="20">
        <v>0</v>
      </c>
      <c r="J340" s="21"/>
      <c r="K340" s="13"/>
    </row>
    <row r="341" spans="1:11" s="14" customFormat="1" ht="51" outlineLevel="3">
      <c r="A341" s="56" t="s">
        <v>15</v>
      </c>
      <c r="B341" s="23" t="s">
        <v>14</v>
      </c>
      <c r="C341" s="24">
        <v>292540</v>
      </c>
      <c r="D341" s="20">
        <v>270000</v>
      </c>
      <c r="E341" s="20">
        <v>0</v>
      </c>
      <c r="F341" s="21">
        <v>1</v>
      </c>
      <c r="G341" s="20">
        <v>0</v>
      </c>
      <c r="H341" s="21">
        <v>1</v>
      </c>
      <c r="I341" s="20">
        <v>0</v>
      </c>
      <c r="J341" s="21"/>
      <c r="K341" s="13"/>
    </row>
    <row r="342" spans="1:11" s="14" customFormat="1" ht="58.5" customHeight="1" outlineLevel="3">
      <c r="A342" s="56" t="s">
        <v>12</v>
      </c>
      <c r="B342" s="23" t="s">
        <v>13</v>
      </c>
      <c r="C342" s="24">
        <v>1872712.91</v>
      </c>
      <c r="D342" s="20">
        <v>48426</v>
      </c>
      <c r="E342" s="20">
        <v>0</v>
      </c>
      <c r="F342" s="21">
        <v>1</v>
      </c>
      <c r="G342" s="20">
        <v>0</v>
      </c>
      <c r="H342" s="21">
        <v>1</v>
      </c>
      <c r="I342" s="20">
        <v>0</v>
      </c>
      <c r="J342" s="21"/>
      <c r="K342" s="13"/>
    </row>
    <row r="343" spans="1:11" s="14" customFormat="1" ht="12.75" outlineLevel="1">
      <c r="A343" s="17" t="s">
        <v>328</v>
      </c>
      <c r="B343" s="18" t="s">
        <v>472</v>
      </c>
      <c r="C343" s="19">
        <f>C344</f>
        <v>160512.85</v>
      </c>
      <c r="D343" s="20">
        <v>149455.55</v>
      </c>
      <c r="E343" s="20">
        <v>0</v>
      </c>
      <c r="F343" s="21">
        <v>1</v>
      </c>
      <c r="G343" s="20">
        <v>0</v>
      </c>
      <c r="H343" s="21">
        <v>1</v>
      </c>
      <c r="I343" s="20">
        <v>0</v>
      </c>
      <c r="J343" s="21"/>
      <c r="K343" s="13"/>
    </row>
    <row r="344" spans="1:11" s="14" customFormat="1" ht="25.5" outlineLevel="2">
      <c r="A344" s="17" t="s">
        <v>329</v>
      </c>
      <c r="B344" s="18" t="s">
        <v>292</v>
      </c>
      <c r="C344" s="19">
        <f>C345</f>
        <v>160512.85</v>
      </c>
      <c r="D344" s="20">
        <v>149455.55</v>
      </c>
      <c r="E344" s="20">
        <v>0</v>
      </c>
      <c r="F344" s="21">
        <v>1</v>
      </c>
      <c r="G344" s="20">
        <v>0</v>
      </c>
      <c r="H344" s="21">
        <v>1</v>
      </c>
      <c r="I344" s="20">
        <v>0</v>
      </c>
      <c r="J344" s="21"/>
      <c r="K344" s="13"/>
    </row>
    <row r="345" spans="1:11" s="14" customFormat="1" ht="25.5" outlineLevel="2">
      <c r="A345" s="17" t="s">
        <v>329</v>
      </c>
      <c r="B345" s="18" t="s">
        <v>291</v>
      </c>
      <c r="C345" s="19">
        <f>C346</f>
        <v>160512.85</v>
      </c>
      <c r="D345" s="20">
        <v>149455.55</v>
      </c>
      <c r="E345" s="20">
        <v>0</v>
      </c>
      <c r="F345" s="21">
        <v>1</v>
      </c>
      <c r="G345" s="20">
        <v>0</v>
      </c>
      <c r="H345" s="21">
        <v>1</v>
      </c>
      <c r="I345" s="20">
        <v>0</v>
      </c>
      <c r="J345" s="21"/>
      <c r="K345" s="13"/>
    </row>
    <row r="346" spans="1:11" s="51" customFormat="1" ht="25.5" outlineLevel="3">
      <c r="A346" s="46" t="s">
        <v>156</v>
      </c>
      <c r="B346" s="47" t="s">
        <v>157</v>
      </c>
      <c r="C346" s="38">
        <v>160512.85</v>
      </c>
      <c r="D346" s="48">
        <v>149455.55</v>
      </c>
      <c r="E346" s="48">
        <v>0</v>
      </c>
      <c r="F346" s="49">
        <v>1</v>
      </c>
      <c r="G346" s="48">
        <v>0</v>
      </c>
      <c r="H346" s="49">
        <v>1</v>
      </c>
      <c r="I346" s="48">
        <v>0</v>
      </c>
      <c r="J346" s="49"/>
      <c r="K346" s="50"/>
    </row>
    <row r="347" spans="1:11" s="14" customFormat="1" ht="76.5" outlineLevel="1">
      <c r="A347" s="17" t="s">
        <v>155</v>
      </c>
      <c r="B347" s="18" t="s">
        <v>473</v>
      </c>
      <c r="C347" s="19">
        <f>C348</f>
        <v>600</v>
      </c>
      <c r="D347" s="20">
        <v>795565.96</v>
      </c>
      <c r="E347" s="20">
        <v>-67397.1</v>
      </c>
      <c r="F347" s="21">
        <v>1.0925569654269478</v>
      </c>
      <c r="G347" s="20">
        <v>-67397.1</v>
      </c>
      <c r="H347" s="21">
        <v>1.0925569654269478</v>
      </c>
      <c r="I347" s="20">
        <v>0</v>
      </c>
      <c r="J347" s="21"/>
      <c r="K347" s="13"/>
    </row>
    <row r="348" spans="1:11" s="14" customFormat="1" ht="30.75" customHeight="1" outlineLevel="2">
      <c r="A348" s="17" t="s">
        <v>330</v>
      </c>
      <c r="B348" s="18" t="s">
        <v>290</v>
      </c>
      <c r="C348" s="19">
        <f>C349</f>
        <v>600</v>
      </c>
      <c r="D348" s="20">
        <v>795565.96</v>
      </c>
      <c r="E348" s="20">
        <v>-67397.1</v>
      </c>
      <c r="F348" s="21">
        <v>1.0925569654269478</v>
      </c>
      <c r="G348" s="20">
        <v>-67397.1</v>
      </c>
      <c r="H348" s="21">
        <v>1.0925569654269478</v>
      </c>
      <c r="I348" s="20">
        <v>0</v>
      </c>
      <c r="J348" s="21"/>
      <c r="K348" s="13"/>
    </row>
    <row r="349" spans="1:11" s="14" customFormat="1" ht="25.5" outlineLevel="2">
      <c r="A349" s="17" t="s">
        <v>331</v>
      </c>
      <c r="B349" s="18" t="s">
        <v>289</v>
      </c>
      <c r="C349" s="19">
        <f>C350</f>
        <v>600</v>
      </c>
      <c r="D349" s="20">
        <v>795565.96</v>
      </c>
      <c r="E349" s="20">
        <v>-67397.1</v>
      </c>
      <c r="F349" s="21">
        <v>1.0925569654269478</v>
      </c>
      <c r="G349" s="20">
        <v>-67397.1</v>
      </c>
      <c r="H349" s="21">
        <v>1.0925569654269478</v>
      </c>
      <c r="I349" s="20">
        <v>0</v>
      </c>
      <c r="J349" s="21"/>
      <c r="K349" s="13"/>
    </row>
    <row r="350" spans="1:11" s="14" customFormat="1" ht="25.5" outlineLevel="3">
      <c r="A350" s="17" t="s">
        <v>332</v>
      </c>
      <c r="B350" s="18" t="s">
        <v>288</v>
      </c>
      <c r="C350" s="19">
        <f>C351</f>
        <v>600</v>
      </c>
      <c r="D350" s="20">
        <v>768388.09</v>
      </c>
      <c r="E350" s="20">
        <v>-57520.7</v>
      </c>
      <c r="F350" s="21">
        <v>1.0809162170176354</v>
      </c>
      <c r="G350" s="20">
        <v>-57520.7</v>
      </c>
      <c r="H350" s="21">
        <v>1.0809162170176354</v>
      </c>
      <c r="I350" s="20">
        <v>0</v>
      </c>
      <c r="J350" s="21"/>
      <c r="K350" s="13"/>
    </row>
    <row r="351" spans="1:11" s="14" customFormat="1" ht="27" customHeight="1" outlineLevel="3">
      <c r="A351" s="22" t="s">
        <v>347</v>
      </c>
      <c r="B351" s="23" t="s">
        <v>287</v>
      </c>
      <c r="C351" s="24">
        <v>600</v>
      </c>
      <c r="D351" s="20">
        <v>768388.09</v>
      </c>
      <c r="E351" s="20">
        <v>-57520.7</v>
      </c>
      <c r="F351" s="21">
        <v>1.0809162170176354</v>
      </c>
      <c r="G351" s="20">
        <v>-57520.7</v>
      </c>
      <c r="H351" s="21">
        <v>1.0809162170176354</v>
      </c>
      <c r="I351" s="20">
        <v>0</v>
      </c>
      <c r="J351" s="21"/>
      <c r="K351" s="13"/>
    </row>
    <row r="352" spans="1:11" s="14" customFormat="1" ht="38.25" outlineLevel="1">
      <c r="A352" s="17" t="s">
        <v>348</v>
      </c>
      <c r="B352" s="18" t="s">
        <v>474</v>
      </c>
      <c r="C352" s="19">
        <f>C353</f>
        <v>-11150688.12</v>
      </c>
      <c r="D352" s="20">
        <v>-3185148.51</v>
      </c>
      <c r="E352" s="20">
        <v>7445.41</v>
      </c>
      <c r="F352" s="21">
        <v>1.0023430162496931</v>
      </c>
      <c r="G352" s="20">
        <v>7445.41</v>
      </c>
      <c r="H352" s="21">
        <v>1.0023430162496931</v>
      </c>
      <c r="I352" s="20">
        <v>0</v>
      </c>
      <c r="J352" s="21"/>
      <c r="K352" s="13"/>
    </row>
    <row r="353" spans="1:11" s="14" customFormat="1" ht="38.25" outlineLevel="1">
      <c r="A353" s="17" t="s">
        <v>333</v>
      </c>
      <c r="B353" s="18" t="s">
        <v>265</v>
      </c>
      <c r="C353" s="19">
        <f>SUM(C354,C356,C358,C360,C362)</f>
        <v>-11150688.12</v>
      </c>
      <c r="D353" s="20"/>
      <c r="E353" s="20"/>
      <c r="F353" s="21"/>
      <c r="G353" s="20"/>
      <c r="H353" s="21"/>
      <c r="I353" s="20"/>
      <c r="J353" s="21"/>
      <c r="K353" s="13"/>
    </row>
    <row r="354" spans="1:11" s="14" customFormat="1" ht="63.75" outlineLevel="1">
      <c r="A354" s="57" t="s">
        <v>158</v>
      </c>
      <c r="B354" s="18" t="s">
        <v>264</v>
      </c>
      <c r="C354" s="19">
        <v>-541862.57</v>
      </c>
      <c r="D354" s="20"/>
      <c r="E354" s="20"/>
      <c r="F354" s="21"/>
      <c r="G354" s="20"/>
      <c r="H354" s="21"/>
      <c r="I354" s="20"/>
      <c r="J354" s="21"/>
      <c r="K354" s="13"/>
    </row>
    <row r="355" spans="1:11" s="14" customFormat="1" ht="63.75" outlineLevel="1">
      <c r="A355" s="56" t="s">
        <v>263</v>
      </c>
      <c r="B355" s="23" t="s">
        <v>266</v>
      </c>
      <c r="C355" s="24">
        <v>-541862.57</v>
      </c>
      <c r="D355" s="20"/>
      <c r="E355" s="20"/>
      <c r="F355" s="21"/>
      <c r="G355" s="20"/>
      <c r="H355" s="21"/>
      <c r="I355" s="20"/>
      <c r="J355" s="21"/>
      <c r="K355" s="13"/>
    </row>
    <row r="356" spans="1:11" s="14" customFormat="1" ht="38.25" outlineLevel="3">
      <c r="A356" s="17" t="s">
        <v>334</v>
      </c>
      <c r="B356" s="18" t="s">
        <v>267</v>
      </c>
      <c r="C356" s="19">
        <f>C357</f>
        <v>-1759279.47</v>
      </c>
      <c r="D356" s="20">
        <v>-651.43</v>
      </c>
      <c r="E356" s="20">
        <v>0</v>
      </c>
      <c r="F356" s="21">
        <v>1</v>
      </c>
      <c r="G356" s="20">
        <v>0</v>
      </c>
      <c r="H356" s="21">
        <v>1</v>
      </c>
      <c r="I356" s="20">
        <v>0</v>
      </c>
      <c r="J356" s="21"/>
      <c r="K356" s="13"/>
    </row>
    <row r="357" spans="1:11" s="14" customFormat="1" ht="38.25" outlineLevel="3">
      <c r="A357" s="22" t="s">
        <v>349</v>
      </c>
      <c r="B357" s="23" t="s">
        <v>268</v>
      </c>
      <c r="C357" s="24">
        <v>-1759279.47</v>
      </c>
      <c r="D357" s="20">
        <v>-651.43</v>
      </c>
      <c r="E357" s="20">
        <v>0</v>
      </c>
      <c r="F357" s="21">
        <v>1</v>
      </c>
      <c r="G357" s="20">
        <v>0</v>
      </c>
      <c r="H357" s="21">
        <v>1</v>
      </c>
      <c r="I357" s="20">
        <v>0</v>
      </c>
      <c r="J357" s="21"/>
      <c r="K357" s="13"/>
    </row>
    <row r="358" spans="1:11" s="14" customFormat="1" ht="121.5" customHeight="1" outlineLevel="3">
      <c r="A358" s="17" t="s">
        <v>335</v>
      </c>
      <c r="B358" s="18" t="s">
        <v>269</v>
      </c>
      <c r="C358" s="19">
        <f>C359</f>
        <v>-21804.68</v>
      </c>
      <c r="D358" s="20">
        <v>-165932.3</v>
      </c>
      <c r="E358" s="20">
        <v>7445.41</v>
      </c>
      <c r="F358" s="21">
        <v>1.046978081278521</v>
      </c>
      <c r="G358" s="20">
        <v>7445.41</v>
      </c>
      <c r="H358" s="21">
        <v>1.046978081278521</v>
      </c>
      <c r="I358" s="20">
        <v>0</v>
      </c>
      <c r="J358" s="21"/>
      <c r="K358" s="13"/>
    </row>
    <row r="359" spans="1:11" s="14" customFormat="1" ht="121.5" customHeight="1" outlineLevel="3">
      <c r="A359" s="22" t="s">
        <v>350</v>
      </c>
      <c r="B359" s="23" t="s">
        <v>270</v>
      </c>
      <c r="C359" s="24">
        <v>-21804.68</v>
      </c>
      <c r="D359" s="20">
        <v>-165932.3</v>
      </c>
      <c r="E359" s="20">
        <v>7445.41</v>
      </c>
      <c r="F359" s="21">
        <v>1.046978081278521</v>
      </c>
      <c r="G359" s="20">
        <v>7445.41</v>
      </c>
      <c r="H359" s="21">
        <v>1.046978081278521</v>
      </c>
      <c r="I359" s="20">
        <v>0</v>
      </c>
      <c r="J359" s="21"/>
      <c r="K359" s="13"/>
    </row>
    <row r="360" spans="1:11" s="14" customFormat="1" ht="51" outlineLevel="3">
      <c r="A360" s="17" t="s">
        <v>336</v>
      </c>
      <c r="B360" s="18" t="s">
        <v>271</v>
      </c>
      <c r="C360" s="19">
        <f>C361</f>
        <v>-10043.86</v>
      </c>
      <c r="D360" s="20">
        <v>-5261.54</v>
      </c>
      <c r="E360" s="20">
        <v>0</v>
      </c>
      <c r="F360" s="21">
        <v>1</v>
      </c>
      <c r="G360" s="20">
        <v>0</v>
      </c>
      <c r="H360" s="21">
        <v>1</v>
      </c>
      <c r="I360" s="20">
        <v>0</v>
      </c>
      <c r="J360" s="21"/>
      <c r="K360" s="13"/>
    </row>
    <row r="361" spans="1:11" s="14" customFormat="1" ht="51" outlineLevel="3">
      <c r="A361" s="22" t="s">
        <v>351</v>
      </c>
      <c r="B361" s="23" t="s">
        <v>272</v>
      </c>
      <c r="C361" s="24">
        <v>-10043.86</v>
      </c>
      <c r="D361" s="20">
        <v>-5261.54</v>
      </c>
      <c r="E361" s="20">
        <v>0</v>
      </c>
      <c r="F361" s="21">
        <v>1</v>
      </c>
      <c r="G361" s="20">
        <v>0</v>
      </c>
      <c r="H361" s="21">
        <v>1</v>
      </c>
      <c r="I361" s="20">
        <v>0</v>
      </c>
      <c r="J361" s="21"/>
      <c r="K361" s="13"/>
    </row>
    <row r="362" spans="1:11" s="14" customFormat="1" ht="38.25" outlineLevel="2">
      <c r="A362" s="17" t="s">
        <v>159</v>
      </c>
      <c r="B362" s="18" t="s">
        <v>273</v>
      </c>
      <c r="C362" s="19">
        <f>SUM(C363:C375)</f>
        <v>-8817697.54</v>
      </c>
      <c r="D362" s="20">
        <v>-3013303.24</v>
      </c>
      <c r="E362" s="20">
        <v>0</v>
      </c>
      <c r="F362" s="21">
        <v>1</v>
      </c>
      <c r="G362" s="20">
        <v>0</v>
      </c>
      <c r="H362" s="21">
        <v>1</v>
      </c>
      <c r="I362" s="20">
        <v>0</v>
      </c>
      <c r="J362" s="21"/>
      <c r="K362" s="13"/>
    </row>
    <row r="363" spans="1:11" s="14" customFormat="1" ht="81.75" customHeight="1" outlineLevel="2">
      <c r="A363" s="56" t="s">
        <v>262</v>
      </c>
      <c r="B363" s="23" t="s">
        <v>274</v>
      </c>
      <c r="C363" s="19">
        <v>-821981</v>
      </c>
      <c r="D363" s="20"/>
      <c r="E363" s="20"/>
      <c r="F363" s="21"/>
      <c r="G363" s="20"/>
      <c r="H363" s="21"/>
      <c r="I363" s="20"/>
      <c r="J363" s="21"/>
      <c r="K363" s="13"/>
    </row>
    <row r="364" spans="1:11" s="14" customFormat="1" ht="76.5" outlineLevel="2">
      <c r="A364" s="56" t="s">
        <v>261</v>
      </c>
      <c r="B364" s="23" t="s">
        <v>275</v>
      </c>
      <c r="C364" s="24">
        <v>-97401.52</v>
      </c>
      <c r="D364" s="20"/>
      <c r="E364" s="20"/>
      <c r="F364" s="21"/>
      <c r="G364" s="20"/>
      <c r="H364" s="21"/>
      <c r="I364" s="20"/>
      <c r="J364" s="21"/>
      <c r="K364" s="13"/>
    </row>
    <row r="365" spans="1:11" s="14" customFormat="1" ht="102" outlineLevel="3">
      <c r="A365" s="22" t="s">
        <v>352</v>
      </c>
      <c r="B365" s="23" t="s">
        <v>276</v>
      </c>
      <c r="C365" s="24">
        <v>-2565175.38</v>
      </c>
      <c r="D365" s="20">
        <v>-31690.55</v>
      </c>
      <c r="E365" s="20">
        <v>0</v>
      </c>
      <c r="F365" s="21">
        <v>1</v>
      </c>
      <c r="G365" s="20">
        <v>0</v>
      </c>
      <c r="H365" s="21">
        <v>1</v>
      </c>
      <c r="I365" s="20">
        <v>0</v>
      </c>
      <c r="J365" s="21"/>
      <c r="K365" s="13"/>
    </row>
    <row r="366" spans="1:11" s="14" customFormat="1" ht="89.25" outlineLevel="3">
      <c r="A366" s="56" t="s">
        <v>260</v>
      </c>
      <c r="B366" s="23" t="s">
        <v>277</v>
      </c>
      <c r="C366" s="24">
        <v>-703478.32</v>
      </c>
      <c r="D366" s="20"/>
      <c r="E366" s="20"/>
      <c r="F366" s="21"/>
      <c r="G366" s="20"/>
      <c r="H366" s="21"/>
      <c r="I366" s="20"/>
      <c r="J366" s="21"/>
      <c r="K366" s="13"/>
    </row>
    <row r="367" spans="1:11" s="14" customFormat="1" ht="81" customHeight="1" outlineLevel="3">
      <c r="A367" s="22" t="s">
        <v>353</v>
      </c>
      <c r="B367" s="23" t="s">
        <v>278</v>
      </c>
      <c r="C367" s="24">
        <v>-673238.51</v>
      </c>
      <c r="D367" s="20">
        <v>-4241</v>
      </c>
      <c r="E367" s="20">
        <v>0</v>
      </c>
      <c r="F367" s="21">
        <v>1</v>
      </c>
      <c r="G367" s="20">
        <v>0</v>
      </c>
      <c r="H367" s="21">
        <v>1</v>
      </c>
      <c r="I367" s="20">
        <v>0</v>
      </c>
      <c r="J367" s="21"/>
      <c r="K367" s="13"/>
    </row>
    <row r="368" spans="1:11" s="14" customFormat="1" ht="89.25" customHeight="1" outlineLevel="3">
      <c r="A368" s="56" t="s">
        <v>259</v>
      </c>
      <c r="B368" s="23" t="s">
        <v>279</v>
      </c>
      <c r="C368" s="24">
        <v>-91871.35</v>
      </c>
      <c r="D368" s="20"/>
      <c r="E368" s="20"/>
      <c r="F368" s="21"/>
      <c r="G368" s="20"/>
      <c r="H368" s="21"/>
      <c r="I368" s="20"/>
      <c r="J368" s="21"/>
      <c r="K368" s="13"/>
    </row>
    <row r="369" spans="1:11" s="14" customFormat="1" ht="76.5" outlineLevel="3">
      <c r="A369" s="22" t="s">
        <v>354</v>
      </c>
      <c r="B369" s="23" t="s">
        <v>280</v>
      </c>
      <c r="C369" s="24">
        <v>-357270.68</v>
      </c>
      <c r="D369" s="20">
        <v>-308845.11</v>
      </c>
      <c r="E369" s="20">
        <v>0</v>
      </c>
      <c r="F369" s="21">
        <v>1</v>
      </c>
      <c r="G369" s="20">
        <v>0</v>
      </c>
      <c r="H369" s="21">
        <v>1</v>
      </c>
      <c r="I369" s="20">
        <v>0</v>
      </c>
      <c r="J369" s="21"/>
      <c r="K369" s="13"/>
    </row>
    <row r="370" spans="1:11" s="14" customFormat="1" ht="66.75" customHeight="1" outlineLevel="3">
      <c r="A370" s="22" t="s">
        <v>258</v>
      </c>
      <c r="B370" s="23" t="s">
        <v>281</v>
      </c>
      <c r="C370" s="24">
        <v>-294181.74</v>
      </c>
      <c r="D370" s="20">
        <v>-1609299.46</v>
      </c>
      <c r="E370" s="20">
        <v>0</v>
      </c>
      <c r="F370" s="21">
        <v>1</v>
      </c>
      <c r="G370" s="20">
        <v>0</v>
      </c>
      <c r="H370" s="21">
        <v>1</v>
      </c>
      <c r="I370" s="20">
        <v>0</v>
      </c>
      <c r="J370" s="21"/>
      <c r="K370" s="13"/>
    </row>
    <row r="371" spans="1:11" s="14" customFormat="1" ht="198" customHeight="1" outlineLevel="3">
      <c r="A371" s="22" t="s">
        <v>160</v>
      </c>
      <c r="B371" s="23" t="s">
        <v>282</v>
      </c>
      <c r="C371" s="24">
        <v>-1089078.37</v>
      </c>
      <c r="D371" s="20">
        <v>-906536.94</v>
      </c>
      <c r="E371" s="20">
        <v>0</v>
      </c>
      <c r="F371" s="21">
        <v>1</v>
      </c>
      <c r="G371" s="20">
        <v>0</v>
      </c>
      <c r="H371" s="21">
        <v>1</v>
      </c>
      <c r="I371" s="20">
        <v>0</v>
      </c>
      <c r="J371" s="21"/>
      <c r="K371" s="13"/>
    </row>
    <row r="372" spans="1:11" s="14" customFormat="1" ht="79.5" customHeight="1" outlineLevel="3">
      <c r="A372" s="56" t="s">
        <v>257</v>
      </c>
      <c r="B372" s="23" t="s">
        <v>283</v>
      </c>
      <c r="C372" s="24">
        <v>-1525887.88</v>
      </c>
      <c r="D372" s="20"/>
      <c r="E372" s="20"/>
      <c r="F372" s="21"/>
      <c r="G372" s="20"/>
      <c r="H372" s="21"/>
      <c r="I372" s="20"/>
      <c r="J372" s="21"/>
      <c r="K372" s="13"/>
    </row>
    <row r="373" spans="1:11" s="14" customFormat="1" ht="81.75" customHeight="1" outlineLevel="3">
      <c r="A373" s="22" t="s">
        <v>161</v>
      </c>
      <c r="B373" s="23" t="s">
        <v>284</v>
      </c>
      <c r="C373" s="24">
        <v>-145390.12</v>
      </c>
      <c r="D373" s="20">
        <v>-77482.79</v>
      </c>
      <c r="E373" s="20">
        <v>0</v>
      </c>
      <c r="F373" s="21">
        <v>1</v>
      </c>
      <c r="G373" s="20">
        <v>0</v>
      </c>
      <c r="H373" s="21">
        <v>1</v>
      </c>
      <c r="I373" s="20">
        <v>0</v>
      </c>
      <c r="J373" s="21"/>
      <c r="K373" s="13"/>
    </row>
    <row r="374" spans="1:11" s="14" customFormat="1" ht="94.5" customHeight="1" outlineLevel="3">
      <c r="A374" s="22" t="s">
        <v>162</v>
      </c>
      <c r="B374" s="23" t="s">
        <v>285</v>
      </c>
      <c r="C374" s="24">
        <v>-406799.2</v>
      </c>
      <c r="D374" s="20">
        <v>-60853.39</v>
      </c>
      <c r="E374" s="20">
        <v>0</v>
      </c>
      <c r="F374" s="21">
        <v>1</v>
      </c>
      <c r="G374" s="20">
        <v>0</v>
      </c>
      <c r="H374" s="21">
        <v>1</v>
      </c>
      <c r="I374" s="20">
        <v>0</v>
      </c>
      <c r="J374" s="21"/>
      <c r="K374" s="13"/>
    </row>
    <row r="375" spans="1:11" s="14" customFormat="1" ht="132.75" customHeight="1" outlineLevel="3">
      <c r="A375" s="22" t="s">
        <v>163</v>
      </c>
      <c r="B375" s="23" t="s">
        <v>286</v>
      </c>
      <c r="C375" s="24">
        <v>-45943.47</v>
      </c>
      <c r="D375" s="20">
        <v>-14354</v>
      </c>
      <c r="E375" s="20">
        <v>0</v>
      </c>
      <c r="F375" s="21">
        <v>1</v>
      </c>
      <c r="G375" s="20">
        <v>0</v>
      </c>
      <c r="H375" s="21">
        <v>1</v>
      </c>
      <c r="I375" s="20">
        <v>0</v>
      </c>
      <c r="J375" s="21"/>
      <c r="K375" s="13"/>
    </row>
    <row r="376" spans="1:11" s="14" customFormat="1" ht="12.75">
      <c r="A376" s="13"/>
      <c r="B376" s="13"/>
      <c r="C376" s="13"/>
      <c r="D376" s="13" t="s">
        <v>490</v>
      </c>
      <c r="E376" s="13"/>
      <c r="F376" s="13"/>
      <c r="G376" s="13"/>
      <c r="H376" s="13"/>
      <c r="I376" s="13"/>
      <c r="J376" s="13"/>
      <c r="K376" s="13"/>
    </row>
    <row r="377" spans="1:11" s="14" customFormat="1" ht="12.75">
      <c r="A377" s="61"/>
      <c r="B377" s="61"/>
      <c r="C377" s="25"/>
      <c r="D377" s="25"/>
      <c r="E377" s="25"/>
      <c r="F377" s="25"/>
      <c r="G377" s="25"/>
      <c r="H377" s="25"/>
      <c r="I377" s="25"/>
      <c r="J377" s="25"/>
      <c r="K377" s="13"/>
    </row>
    <row r="378" s="14" customFormat="1" ht="12.75"/>
    <row r="379" s="14" customFormat="1" ht="12.75"/>
    <row r="380" s="14" customFormat="1" ht="12.75"/>
    <row r="381" s="14" customFormat="1" ht="12.75"/>
    <row r="382" s="14" customFormat="1" ht="12.75"/>
    <row r="383" s="14" customFormat="1" ht="12.75"/>
    <row r="384" s="14" customFormat="1" ht="12.75"/>
    <row r="385" s="14" customFormat="1" ht="12.75"/>
    <row r="386" s="14" customFormat="1" ht="12.75"/>
    <row r="387" s="14" customFormat="1" ht="12.75"/>
    <row r="388" s="14" customFormat="1" ht="12.75"/>
    <row r="389" s="14" customFormat="1" ht="12.75"/>
    <row r="390" s="14" customFormat="1" ht="12.75"/>
    <row r="391" s="14" customFormat="1" ht="12.75"/>
    <row r="392" s="14" customFormat="1" ht="12.75"/>
    <row r="393" s="14" customFormat="1" ht="12.75"/>
    <row r="394" s="14" customFormat="1" ht="12.75"/>
    <row r="395" s="14" customFormat="1" ht="12.75"/>
    <row r="396" s="14" customFormat="1" ht="12.75"/>
    <row r="397" s="14" customFormat="1" ht="12.75"/>
    <row r="398" s="14" customFormat="1" ht="12.75"/>
    <row r="399" s="14" customFormat="1" ht="12.75"/>
    <row r="400" s="14" customFormat="1" ht="12.75"/>
    <row r="401" s="14" customFormat="1" ht="12.75"/>
    <row r="402" s="14" customFormat="1" ht="12.75"/>
    <row r="403" s="14" customFormat="1" ht="12.75"/>
    <row r="404" s="14" customFormat="1" ht="12.75"/>
    <row r="405" s="14" customFormat="1" ht="12.75"/>
    <row r="406" s="14" customFormat="1" ht="12.75"/>
    <row r="407" s="14" customFormat="1" ht="12.75"/>
    <row r="408" s="14" customFormat="1" ht="12.75"/>
    <row r="409" s="14" customFormat="1" ht="12.75"/>
    <row r="410" s="14" customFormat="1" ht="12.75"/>
    <row r="411" s="14" customFormat="1" ht="12.75"/>
    <row r="412" s="14" customFormat="1" ht="12.75"/>
    <row r="413" s="14" customFormat="1" ht="12.75"/>
    <row r="414" s="14" customFormat="1" ht="12.75"/>
    <row r="415" s="14" customFormat="1" ht="12.75"/>
    <row r="416" s="14" customFormat="1" ht="12.75"/>
    <row r="417" s="14" customFormat="1" ht="12.75"/>
    <row r="418" s="14" customFormat="1" ht="12.75"/>
    <row r="419" s="14" customFormat="1" ht="12.75"/>
    <row r="420" s="14" customFormat="1" ht="12.75"/>
    <row r="421" s="14" customFormat="1" ht="12.75"/>
    <row r="422" s="14" customFormat="1" ht="12.75"/>
    <row r="423" s="14" customFormat="1" ht="12.75"/>
    <row r="424" s="14" customFormat="1" ht="12.75"/>
    <row r="425" s="14" customFormat="1" ht="12.75"/>
    <row r="426" s="14" customFormat="1" ht="12.75"/>
    <row r="427" s="14" customFormat="1" ht="12.75"/>
    <row r="428" s="14" customFormat="1" ht="12.75"/>
    <row r="429" s="14" customFormat="1" ht="12.75"/>
    <row r="430" s="14" customFormat="1" ht="12.75"/>
    <row r="431" s="14" customFormat="1" ht="12.75"/>
    <row r="432" s="14" customFormat="1" ht="12.75"/>
    <row r="433" s="14" customFormat="1" ht="12.75"/>
    <row r="434" s="14" customFormat="1" ht="12.75"/>
    <row r="435" s="14" customFormat="1" ht="12.75"/>
    <row r="436" s="14" customFormat="1" ht="12.75"/>
    <row r="437" s="14" customFormat="1" ht="12.75"/>
    <row r="438" s="14" customFormat="1" ht="12.75"/>
    <row r="439" s="14" customFormat="1" ht="12.75"/>
    <row r="440" s="14" customFormat="1" ht="12.75"/>
    <row r="441" s="14" customFormat="1" ht="12.75"/>
    <row r="442" s="14" customFormat="1" ht="12.75"/>
    <row r="443" s="14" customFormat="1" ht="12.75"/>
    <row r="444" s="14" customFormat="1" ht="12.75"/>
    <row r="445" s="14" customFormat="1" ht="12.75"/>
    <row r="446" s="14" customFormat="1" ht="12.75"/>
    <row r="447" s="14" customFormat="1" ht="12.75"/>
    <row r="448" s="14" customFormat="1" ht="12.75"/>
    <row r="449" s="14" customFormat="1" ht="12.75"/>
    <row r="450" s="14" customFormat="1" ht="12.75"/>
    <row r="451" s="14" customFormat="1" ht="12.75"/>
    <row r="452" s="14" customFormat="1" ht="12.75"/>
    <row r="453" s="14" customFormat="1" ht="12.75"/>
    <row r="454" s="14" customFormat="1" ht="12.75"/>
    <row r="455" s="14" customFormat="1" ht="12.75"/>
    <row r="456" s="14" customFormat="1" ht="12.75"/>
    <row r="457" s="14" customFormat="1" ht="12.75"/>
    <row r="458" s="14" customFormat="1" ht="12.75"/>
    <row r="459" s="14" customFormat="1" ht="12.75"/>
    <row r="460" s="14" customFormat="1" ht="12.75"/>
    <row r="461" s="14" customFormat="1" ht="12.75"/>
    <row r="462" s="14" customFormat="1" ht="12.75"/>
    <row r="463" s="14" customFormat="1" ht="12.75"/>
    <row r="464" s="14" customFormat="1" ht="12.75"/>
    <row r="465" s="14" customFormat="1" ht="12.75"/>
    <row r="466" s="14" customFormat="1" ht="12.75"/>
    <row r="467" s="14" customFormat="1" ht="12.75"/>
    <row r="468" s="14" customFormat="1" ht="12.75"/>
    <row r="469" s="14" customFormat="1" ht="12.75"/>
    <row r="470" s="14" customFormat="1" ht="12.75"/>
    <row r="471" s="14" customFormat="1" ht="12.75"/>
    <row r="472" s="14" customFormat="1" ht="12.75"/>
    <row r="473" s="14" customFormat="1" ht="12.75"/>
    <row r="474" s="14" customFormat="1" ht="12.75"/>
    <row r="475" s="14" customFormat="1" ht="12.75"/>
    <row r="476" s="14" customFormat="1" ht="12.75"/>
    <row r="477" s="14" customFormat="1" ht="12.75"/>
    <row r="478" s="14" customFormat="1" ht="12.75"/>
    <row r="479" s="14" customFormat="1" ht="12.75"/>
    <row r="480" s="14" customFormat="1" ht="12.75"/>
    <row r="481" s="14" customFormat="1" ht="12.75"/>
    <row r="482" s="14" customFormat="1" ht="12.75"/>
    <row r="483" s="14" customFormat="1" ht="12.75"/>
    <row r="484" s="14" customFormat="1" ht="12.75"/>
    <row r="485" s="14" customFormat="1" ht="12.75"/>
    <row r="486" s="14" customFormat="1" ht="12.75"/>
    <row r="487" s="14" customFormat="1" ht="12.75"/>
    <row r="488" s="14" customFormat="1" ht="12.75"/>
    <row r="489" s="14" customFormat="1" ht="12.75"/>
    <row r="490" s="14" customFormat="1" ht="12.75"/>
    <row r="491" s="14" customFormat="1" ht="12.75"/>
    <row r="492" s="14" customFormat="1" ht="12.75"/>
    <row r="493" s="14" customFormat="1" ht="12.75"/>
    <row r="494" s="14" customFormat="1" ht="12.75"/>
    <row r="495" s="14" customFormat="1" ht="12.75"/>
    <row r="496" s="14" customFormat="1" ht="12.75"/>
    <row r="497" s="14" customFormat="1" ht="12.75"/>
    <row r="498" s="14" customFormat="1" ht="12.75"/>
    <row r="499" s="14" customFormat="1" ht="12.75"/>
    <row r="500" s="14" customFormat="1" ht="12.75"/>
    <row r="501" s="14" customFormat="1" ht="12.75"/>
    <row r="502" s="14" customFormat="1" ht="12.75"/>
    <row r="503" s="14" customFormat="1" ht="12.75"/>
    <row r="504" s="14" customFormat="1" ht="12.75"/>
    <row r="505" s="14" customFormat="1" ht="12.75"/>
    <row r="506" s="14" customFormat="1" ht="12.75"/>
    <row r="507" s="14" customFormat="1" ht="12.75"/>
    <row r="508" s="14" customFormat="1" ht="12.75"/>
    <row r="509" s="14" customFormat="1" ht="12.75"/>
    <row r="510" s="14" customFormat="1" ht="12.75"/>
    <row r="511" s="14" customFormat="1" ht="12.75"/>
    <row r="512" s="14" customFormat="1" ht="12.75"/>
    <row r="513" s="14" customFormat="1" ht="12.75"/>
    <row r="514" s="14" customFormat="1" ht="12.75"/>
    <row r="515" s="14" customFormat="1" ht="12.75"/>
    <row r="516" s="14" customFormat="1" ht="12.75"/>
    <row r="517" s="14" customFormat="1" ht="12.75"/>
    <row r="518" s="14" customFormat="1" ht="12.75"/>
    <row r="519" s="14" customFormat="1" ht="12.75"/>
    <row r="520" s="14" customFormat="1" ht="12.75"/>
    <row r="521" s="14" customFormat="1" ht="12.75"/>
    <row r="522" s="14" customFormat="1" ht="12.75"/>
    <row r="523" s="14" customFormat="1" ht="12.75"/>
  </sheetData>
  <sheetProtection/>
  <mergeCells count="7">
    <mergeCell ref="A377:B377"/>
    <mergeCell ref="B1:C3"/>
    <mergeCell ref="A6:C6"/>
    <mergeCell ref="A4:J4"/>
    <mergeCell ref="A7:H7"/>
    <mergeCell ref="A8:J8"/>
    <mergeCell ref="A5:C5"/>
  </mergeCells>
  <printOptions/>
  <pageMargins left="0.96" right="0.51" top="0.57" bottom="0.49" header="0.3937007874015748" footer="0.25"/>
  <pageSetup errors="blank" firstPageNumber="2" useFirstPageNumber="1" fitToHeight="0" fitToWidth="1" horizontalDpi="600" verticalDpi="600" orientation="portrait" paperSize="9" scale="88"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UF07\User4</dc:creator>
  <cp:keywords/>
  <dc:description/>
  <cp:lastModifiedBy>user</cp:lastModifiedBy>
  <cp:lastPrinted>2020-02-25T05:43:57Z</cp:lastPrinted>
  <dcterms:created xsi:type="dcterms:W3CDTF">2019-01-29T05:25:12Z</dcterms:created>
  <dcterms:modified xsi:type="dcterms:W3CDTF">2020-05-27T07:36:17Z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по доходам (копия от 05.12.2018 08_41_30).xls</vt:lpwstr>
  </property>
  <property fmtid="{D5CDD505-2E9C-101B-9397-08002B2CF9AE}" pid="3" name="Название отчета">
    <vt:lpwstr>Отчет по доходам (копия от 05.12.2018 08_41_30).xls</vt:lpwstr>
  </property>
  <property fmtid="{D5CDD505-2E9C-101B-9397-08002B2CF9AE}" pid="4" name="Версия клиента">
    <vt:lpwstr>19.1.6.1180</vt:lpwstr>
  </property>
  <property fmtid="{D5CDD505-2E9C-101B-9397-08002B2CF9AE}" pid="5" name="Версия базы">
    <vt:lpwstr>18.4.4444.77347200</vt:lpwstr>
  </property>
  <property fmtid="{D5CDD505-2E9C-101B-9397-08002B2CF9AE}" pid="6" name="Тип сервера">
    <vt:lpwstr>MSSQL</vt:lpwstr>
  </property>
  <property fmtid="{D5CDD505-2E9C-101B-9397-08002B2CF9AE}" pid="7" name="Сервер">
    <vt:lpwstr>192.168.30.152</vt:lpwstr>
  </property>
  <property fmtid="{D5CDD505-2E9C-101B-9397-08002B2CF9AE}" pid="8" name="База">
    <vt:lpwstr>bks_2018</vt:lpwstr>
  </property>
  <property fmtid="{D5CDD505-2E9C-101B-9397-08002B2CF9AE}" pid="9" name="Пользователь">
    <vt:lpwstr>ломакова</vt:lpwstr>
  </property>
  <property fmtid="{D5CDD505-2E9C-101B-9397-08002B2CF9AE}" pid="10" name="Шаблон">
    <vt:lpwstr>SQR_INFO_ISP_BUDG_INC</vt:lpwstr>
  </property>
  <property fmtid="{D5CDD505-2E9C-101B-9397-08002B2CF9AE}" pid="11" name="Локальная база">
    <vt:lpwstr>используется</vt:lpwstr>
  </property>
</Properties>
</file>